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b8eff1c17e3dd54c/Radna površina/"/>
    </mc:Choice>
  </mc:AlternateContent>
  <xr:revisionPtr revIDLastSave="0" documentId="8_{2BFA6A2A-2358-4CB1-839E-A68DF2D6E26D}" xr6:coauthVersionLast="47" xr6:coauthVersionMax="47" xr10:uidLastSave="{00000000-0000-0000-0000-000000000000}"/>
  <bookViews>
    <workbookView xWindow="-120" yWindow="-120" windowWidth="29040" windowHeight="15840" firstSheet="1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5" i="3" l="1"/>
  <c r="N64" i="3"/>
  <c r="K143" i="8"/>
  <c r="L143" i="8"/>
  <c r="M143" i="8"/>
  <c r="N143" i="8"/>
  <c r="K97" i="8"/>
  <c r="L97" i="8"/>
  <c r="M97" i="8"/>
  <c r="N97" i="8"/>
  <c r="K54" i="8"/>
  <c r="L54" i="8"/>
  <c r="M54" i="8"/>
  <c r="N54" i="8"/>
  <c r="K67" i="8"/>
  <c r="L67" i="8"/>
  <c r="M67" i="8"/>
  <c r="N67" i="8"/>
  <c r="M27" i="8"/>
  <c r="K13" i="8"/>
  <c r="L13" i="8"/>
  <c r="M13" i="8"/>
  <c r="N13" i="8"/>
  <c r="N15" i="8"/>
  <c r="M15" i="8"/>
  <c r="L15" i="8"/>
  <c r="K15" i="8"/>
  <c r="O136" i="8"/>
  <c r="N136" i="8"/>
  <c r="N135" i="8" s="1"/>
  <c r="M136" i="8"/>
  <c r="L136" i="8"/>
  <c r="O135" i="8"/>
  <c r="M135" i="8"/>
  <c r="L135" i="8"/>
  <c r="L134" i="8" s="1"/>
  <c r="P136" i="8"/>
  <c r="P67" i="3"/>
  <c r="O28" i="3"/>
  <c r="N147" i="8"/>
  <c r="N146" i="8" s="1"/>
  <c r="M147" i="8"/>
  <c r="M146" i="8" s="1"/>
  <c r="L147" i="8"/>
  <c r="L146" i="8" s="1"/>
  <c r="K147" i="8"/>
  <c r="O148" i="8"/>
  <c r="K151" i="8"/>
  <c r="K150" i="8" s="1"/>
  <c r="L151" i="8"/>
  <c r="L150" i="8" s="1"/>
  <c r="M151" i="8"/>
  <c r="M150" i="8" s="1"/>
  <c r="N151" i="8"/>
  <c r="N150" i="8" s="1"/>
  <c r="N68" i="8"/>
  <c r="M68" i="8"/>
  <c r="L68" i="8"/>
  <c r="K68" i="8"/>
  <c r="N134" i="8" l="1"/>
  <c r="M134" i="8"/>
  <c r="P151" i="8"/>
  <c r="O150" i="8"/>
  <c r="O151" i="8"/>
  <c r="P150" i="8"/>
  <c r="O70" i="8"/>
  <c r="N75" i="8"/>
  <c r="M75" i="8"/>
  <c r="L75" i="8"/>
  <c r="K75" i="8"/>
  <c r="N79" i="8"/>
  <c r="M79" i="8"/>
  <c r="L79" i="8"/>
  <c r="K79" i="8"/>
  <c r="N72" i="8"/>
  <c r="M72" i="8"/>
  <c r="L72" i="8"/>
  <c r="K72" i="8"/>
  <c r="O64" i="8"/>
  <c r="P64" i="8"/>
  <c r="M63" i="8"/>
  <c r="L63" i="8"/>
  <c r="K63" i="8"/>
  <c r="K28" i="8"/>
  <c r="N28" i="8"/>
  <c r="L28" i="8"/>
  <c r="M28" i="8"/>
  <c r="M89" i="8"/>
  <c r="M88" i="8" s="1"/>
  <c r="N90" i="8"/>
  <c r="N89" i="8" s="1"/>
  <c r="L90" i="8"/>
  <c r="K90" i="8"/>
  <c r="K89" i="8" s="1"/>
  <c r="K88" i="8" s="1"/>
  <c r="N47" i="8"/>
  <c r="N46" i="8" s="1"/>
  <c r="M47" i="8"/>
  <c r="M46" i="8" s="1"/>
  <c r="L47" i="8"/>
  <c r="L46" i="8" s="1"/>
  <c r="K47" i="8"/>
  <c r="P48" i="8"/>
  <c r="O48" i="8"/>
  <c r="P77" i="8"/>
  <c r="O77" i="8"/>
  <c r="P76" i="8"/>
  <c r="O76" i="8"/>
  <c r="P73" i="8"/>
  <c r="P72" i="8" s="1"/>
  <c r="O73" i="8"/>
  <c r="O72" i="8" s="1"/>
  <c r="O16" i="8"/>
  <c r="P16" i="8"/>
  <c r="K19" i="8"/>
  <c r="L19" i="8"/>
  <c r="M19" i="8"/>
  <c r="N19" i="8"/>
  <c r="K29" i="8"/>
  <c r="L29" i="8"/>
  <c r="M29" i="8"/>
  <c r="N29" i="8"/>
  <c r="O30" i="8"/>
  <c r="O28" i="8" s="1"/>
  <c r="P30" i="8"/>
  <c r="P28" i="8" s="1"/>
  <c r="K34" i="8"/>
  <c r="L34" i="8"/>
  <c r="L31" i="8" s="1"/>
  <c r="M34" i="8"/>
  <c r="N34" i="8"/>
  <c r="O35" i="8"/>
  <c r="P35" i="8"/>
  <c r="N38" i="8"/>
  <c r="K40" i="8"/>
  <c r="K39" i="8" s="1"/>
  <c r="L40" i="8"/>
  <c r="L39" i="8" s="1"/>
  <c r="L38" i="8" s="1"/>
  <c r="M40" i="8"/>
  <c r="O41" i="8"/>
  <c r="K57" i="8"/>
  <c r="L57" i="8"/>
  <c r="M57" i="8"/>
  <c r="N57" i="8"/>
  <c r="O58" i="8"/>
  <c r="P58" i="8"/>
  <c r="K60" i="8"/>
  <c r="L60" i="8"/>
  <c r="M60" i="8"/>
  <c r="N60" i="8"/>
  <c r="O61" i="8"/>
  <c r="P61" i="8"/>
  <c r="N63" i="8"/>
  <c r="K100" i="8"/>
  <c r="L100" i="8"/>
  <c r="M100" i="8"/>
  <c r="N100" i="8"/>
  <c r="O101" i="8"/>
  <c r="P101" i="8"/>
  <c r="O69" i="8"/>
  <c r="P69" i="8"/>
  <c r="P102" i="8"/>
  <c r="K104" i="8"/>
  <c r="L104" i="8"/>
  <c r="M104" i="8"/>
  <c r="N104" i="8"/>
  <c r="O105" i="8"/>
  <c r="P105" i="8"/>
  <c r="O106" i="8"/>
  <c r="P106" i="8"/>
  <c r="O107" i="8"/>
  <c r="P107" i="8"/>
  <c r="O108" i="8"/>
  <c r="P108" i="8"/>
  <c r="O109" i="8"/>
  <c r="P109" i="8"/>
  <c r="P110" i="8"/>
  <c r="K112" i="8"/>
  <c r="L112" i="8"/>
  <c r="M112" i="8"/>
  <c r="N112" i="8"/>
  <c r="O113" i="8"/>
  <c r="P113" i="8"/>
  <c r="O114" i="8"/>
  <c r="P114" i="8"/>
  <c r="O115" i="8"/>
  <c r="P115" i="8"/>
  <c r="O117" i="8"/>
  <c r="P117" i="8"/>
  <c r="O118" i="8"/>
  <c r="P118" i="8"/>
  <c r="O119" i="8"/>
  <c r="P119" i="8"/>
  <c r="O120" i="8"/>
  <c r="P120" i="8"/>
  <c r="K122" i="8"/>
  <c r="L122" i="8"/>
  <c r="M122" i="8"/>
  <c r="N122" i="8"/>
  <c r="O123" i="8"/>
  <c r="P123" i="8"/>
  <c r="O124" i="8"/>
  <c r="P124" i="8"/>
  <c r="P125" i="8"/>
  <c r="O80" i="8"/>
  <c r="P80" i="8"/>
  <c r="P126" i="8"/>
  <c r="K130" i="8"/>
  <c r="L130" i="8"/>
  <c r="L128" i="8" s="1"/>
  <c r="M130" i="8"/>
  <c r="N130" i="8"/>
  <c r="N128" i="8" s="1"/>
  <c r="O131" i="8"/>
  <c r="P131" i="8"/>
  <c r="K84" i="8"/>
  <c r="K83" i="8" s="1"/>
  <c r="K82" i="8" s="1"/>
  <c r="L84" i="8"/>
  <c r="L83" i="8" s="1"/>
  <c r="L82" i="8" s="1"/>
  <c r="M84" i="8"/>
  <c r="M83" i="8" s="1"/>
  <c r="M82" i="8" s="1"/>
  <c r="N84" i="8"/>
  <c r="N83" i="8" s="1"/>
  <c r="O85" i="8"/>
  <c r="O84" i="8" s="1"/>
  <c r="P85" i="8"/>
  <c r="P84" i="8" s="1"/>
  <c r="O152" i="8"/>
  <c r="P152" i="8"/>
  <c r="O75" i="8" l="1"/>
  <c r="P75" i="8"/>
  <c r="P67" i="8"/>
  <c r="L27" i="8"/>
  <c r="M10" i="8"/>
  <c r="N88" i="8"/>
  <c r="L89" i="8"/>
  <c r="L88" i="8" s="1"/>
  <c r="P47" i="8"/>
  <c r="N10" i="8"/>
  <c r="L10" i="8"/>
  <c r="K10" i="8"/>
  <c r="N98" i="8"/>
  <c r="O29" i="8"/>
  <c r="O63" i="8"/>
  <c r="O57" i="8"/>
  <c r="P29" i="8"/>
  <c r="P122" i="8"/>
  <c r="O122" i="8"/>
  <c r="O15" i="8"/>
  <c r="P15" i="8"/>
  <c r="P112" i="8"/>
  <c r="P60" i="8"/>
  <c r="O100" i="8"/>
  <c r="O60" i="8"/>
  <c r="O104" i="8"/>
  <c r="O112" i="8"/>
  <c r="M55" i="8"/>
  <c r="L55" i="8"/>
  <c r="P100" i="8"/>
  <c r="K55" i="8"/>
  <c r="P104" i="8"/>
  <c r="L98" i="8"/>
  <c r="O34" i="8"/>
  <c r="O13" i="8"/>
  <c r="P13" i="8"/>
  <c r="M98" i="8"/>
  <c r="P40" i="8"/>
  <c r="O130" i="8"/>
  <c r="P57" i="8"/>
  <c r="P130" i="8"/>
  <c r="N55" i="8"/>
  <c r="K38" i="8"/>
  <c r="O38" i="8" s="1"/>
  <c r="O83" i="8"/>
  <c r="P83" i="8"/>
  <c r="N82" i="8"/>
  <c r="M39" i="8"/>
  <c r="M38" i="8" s="1"/>
  <c r="P38" i="8" s="1"/>
  <c r="K98" i="8"/>
  <c r="M128" i="8"/>
  <c r="P128" i="8" s="1"/>
  <c r="N31" i="8"/>
  <c r="N27" i="8" s="1"/>
  <c r="M31" i="8"/>
  <c r="P63" i="8"/>
  <c r="O40" i="8"/>
  <c r="P34" i="8"/>
  <c r="K128" i="8"/>
  <c r="O128" i="8" s="1"/>
  <c r="K31" i="8"/>
  <c r="K27" i="8" s="1"/>
  <c r="K66" i="7"/>
  <c r="K64" i="7"/>
  <c r="K62" i="7" s="1"/>
  <c r="K58" i="7"/>
  <c r="K56" i="7" s="1"/>
  <c r="K49" i="7"/>
  <c r="K38" i="7"/>
  <c r="K30" i="7"/>
  <c r="K25" i="7"/>
  <c r="K23" i="7" s="1"/>
  <c r="K20" i="7"/>
  <c r="K17" i="7"/>
  <c r="K14" i="7"/>
  <c r="K12" i="7"/>
  <c r="C7" i="11"/>
  <c r="C6" i="11"/>
  <c r="L104" i="3"/>
  <c r="L102" i="3"/>
  <c r="L100" i="3" s="1"/>
  <c r="L92" i="3"/>
  <c r="L90" i="3" s="1"/>
  <c r="L88" i="3" s="1"/>
  <c r="L84" i="3"/>
  <c r="L82" i="3"/>
  <c r="L75" i="3"/>
  <c r="L64" i="3"/>
  <c r="L56" i="3"/>
  <c r="L51" i="3"/>
  <c r="L46" i="3"/>
  <c r="L43" i="3"/>
  <c r="L40" i="3"/>
  <c r="L38" i="3" s="1"/>
  <c r="L32" i="3"/>
  <c r="L30" i="3"/>
  <c r="L26" i="3"/>
  <c r="L24" i="3"/>
  <c r="L21" i="3"/>
  <c r="L18" i="3" s="1"/>
  <c r="L16" i="3"/>
  <c r="L14" i="3" s="1"/>
  <c r="L11" i="3"/>
  <c r="L9" i="3"/>
  <c r="K104" i="3"/>
  <c r="K102" i="3" s="1"/>
  <c r="K100" i="3" s="1"/>
  <c r="K92" i="3"/>
  <c r="K90" i="3"/>
  <c r="K88" i="3" s="1"/>
  <c r="K84" i="3"/>
  <c r="K82" i="3"/>
  <c r="K75" i="3"/>
  <c r="K64" i="3"/>
  <c r="K56" i="3"/>
  <c r="K51" i="3"/>
  <c r="K46" i="3"/>
  <c r="K43" i="3"/>
  <c r="K40" i="3"/>
  <c r="K30" i="3"/>
  <c r="K26" i="3"/>
  <c r="K24" i="3" s="1"/>
  <c r="K21" i="3"/>
  <c r="K18" i="3" s="1"/>
  <c r="K16" i="3"/>
  <c r="K14" i="3" s="1"/>
  <c r="K11" i="3"/>
  <c r="K9" i="3" s="1"/>
  <c r="O105" i="3"/>
  <c r="O94" i="3"/>
  <c r="O93" i="3"/>
  <c r="P105" i="3"/>
  <c r="P94" i="3"/>
  <c r="P93" i="3"/>
  <c r="P85" i="3"/>
  <c r="O85" i="3"/>
  <c r="O77" i="3"/>
  <c r="N11" i="3"/>
  <c r="M11" i="3"/>
  <c r="N16" i="3"/>
  <c r="M16" i="3"/>
  <c r="N21" i="3"/>
  <c r="M21" i="3"/>
  <c r="P68" i="7"/>
  <c r="O68" i="7"/>
  <c r="N66" i="7"/>
  <c r="M66" i="7"/>
  <c r="M64" i="7" s="1"/>
  <c r="M62" i="7" s="1"/>
  <c r="L66" i="7"/>
  <c r="L64" i="7" s="1"/>
  <c r="L62" i="7" s="1"/>
  <c r="P59" i="7"/>
  <c r="O59" i="7"/>
  <c r="N58" i="7"/>
  <c r="M58" i="7"/>
  <c r="M56" i="7" s="1"/>
  <c r="L58" i="7"/>
  <c r="L56" i="7" s="1"/>
  <c r="P54" i="7"/>
  <c r="P53" i="7"/>
  <c r="O53" i="7"/>
  <c r="P52" i="7"/>
  <c r="P51" i="7"/>
  <c r="O51" i="7"/>
  <c r="P50" i="7"/>
  <c r="O50" i="7"/>
  <c r="N49" i="7"/>
  <c r="M49" i="7"/>
  <c r="L49" i="7"/>
  <c r="P47" i="7"/>
  <c r="O47" i="7"/>
  <c r="P46" i="7"/>
  <c r="O46" i="7"/>
  <c r="P45" i="7"/>
  <c r="O45" i="7"/>
  <c r="P44" i="7"/>
  <c r="O44" i="7"/>
  <c r="P42" i="7"/>
  <c r="O42" i="7"/>
  <c r="P40" i="7"/>
  <c r="O40" i="7"/>
  <c r="P39" i="7"/>
  <c r="O39" i="7"/>
  <c r="N38" i="7"/>
  <c r="M38" i="7"/>
  <c r="L38" i="7"/>
  <c r="P36" i="7"/>
  <c r="P35" i="7"/>
  <c r="O35" i="7"/>
  <c r="P34" i="7"/>
  <c r="O34" i="7"/>
  <c r="P33" i="7"/>
  <c r="O33" i="7"/>
  <c r="P32" i="7"/>
  <c r="O32" i="7"/>
  <c r="P31" i="7"/>
  <c r="O31" i="7"/>
  <c r="N30" i="7"/>
  <c r="M30" i="7"/>
  <c r="L30" i="7"/>
  <c r="P28" i="7"/>
  <c r="O28" i="7"/>
  <c r="P27" i="7"/>
  <c r="O27" i="7"/>
  <c r="P26" i="7"/>
  <c r="O26" i="7"/>
  <c r="N25" i="7"/>
  <c r="M25" i="7"/>
  <c r="L25" i="7"/>
  <c r="P21" i="7"/>
  <c r="O21" i="7"/>
  <c r="N20" i="7"/>
  <c r="M20" i="7"/>
  <c r="L20" i="7"/>
  <c r="P18" i="7"/>
  <c r="O18" i="7"/>
  <c r="N17" i="7"/>
  <c r="M17" i="7"/>
  <c r="L17" i="7"/>
  <c r="P15" i="7"/>
  <c r="O15" i="7"/>
  <c r="N14" i="7"/>
  <c r="M14" i="7"/>
  <c r="L14" i="7"/>
  <c r="H9" i="11"/>
  <c r="G9" i="11"/>
  <c r="O97" i="8" l="1"/>
  <c r="P97" i="8"/>
  <c r="K10" i="7"/>
  <c r="K49" i="3"/>
  <c r="L49" i="3"/>
  <c r="K38" i="3"/>
  <c r="L36" i="3"/>
  <c r="K7" i="3"/>
  <c r="L7" i="3"/>
  <c r="P98" i="8"/>
  <c r="O98" i="8"/>
  <c r="P10" i="8"/>
  <c r="O55" i="8"/>
  <c r="P55" i="8"/>
  <c r="O10" i="8"/>
  <c r="O31" i="8"/>
  <c r="P31" i="8"/>
  <c r="P143" i="8"/>
  <c r="O82" i="8"/>
  <c r="P82" i="8"/>
  <c r="O27" i="8"/>
  <c r="P27" i="8"/>
  <c r="L23" i="7"/>
  <c r="H7" i="11"/>
  <c r="G7" i="11"/>
  <c r="P49" i="7"/>
  <c r="O58" i="7"/>
  <c r="O66" i="7"/>
  <c r="O20" i="7"/>
  <c r="P66" i="7"/>
  <c r="M12" i="7"/>
  <c r="O17" i="7"/>
  <c r="P20" i="7"/>
  <c r="M23" i="7"/>
  <c r="O14" i="7"/>
  <c r="P17" i="7"/>
  <c r="P30" i="7"/>
  <c r="O38" i="7"/>
  <c r="O49" i="7"/>
  <c r="P14" i="7"/>
  <c r="N64" i="7"/>
  <c r="O64" i="7" s="1"/>
  <c r="N12" i="7"/>
  <c r="L12" i="7"/>
  <c r="P25" i="7"/>
  <c r="O25" i="7"/>
  <c r="N23" i="7"/>
  <c r="N56" i="7"/>
  <c r="P58" i="7"/>
  <c r="O30" i="7"/>
  <c r="P38" i="7"/>
  <c r="O76" i="3"/>
  <c r="N30" i="3"/>
  <c r="M30" i="3"/>
  <c r="O33" i="3"/>
  <c r="M18" i="3"/>
  <c r="M14" i="3"/>
  <c r="N9" i="3"/>
  <c r="O62" i="3"/>
  <c r="P62" i="3"/>
  <c r="N104" i="3"/>
  <c r="N102" i="3" s="1"/>
  <c r="M104" i="3"/>
  <c r="N92" i="3"/>
  <c r="M92" i="3"/>
  <c r="M90" i="3" s="1"/>
  <c r="M88" i="3" s="1"/>
  <c r="N84" i="3"/>
  <c r="N82" i="3" s="1"/>
  <c r="M84" i="3"/>
  <c r="M82" i="3" s="1"/>
  <c r="P80" i="3"/>
  <c r="P79" i="3"/>
  <c r="O79" i="3"/>
  <c r="P78" i="3"/>
  <c r="P77" i="3"/>
  <c r="P76" i="3"/>
  <c r="M75" i="3"/>
  <c r="P73" i="3"/>
  <c r="O73" i="3"/>
  <c r="P72" i="3"/>
  <c r="O72" i="3"/>
  <c r="P71" i="3"/>
  <c r="O71" i="3"/>
  <c r="P70" i="3"/>
  <c r="O70" i="3"/>
  <c r="P68" i="3"/>
  <c r="O68" i="3"/>
  <c r="P66" i="3"/>
  <c r="O66" i="3"/>
  <c r="P65" i="3"/>
  <c r="O65" i="3"/>
  <c r="M64" i="3"/>
  <c r="P61" i="3"/>
  <c r="O61" i="3"/>
  <c r="P60" i="3"/>
  <c r="O60" i="3"/>
  <c r="P59" i="3"/>
  <c r="O59" i="3"/>
  <c r="P58" i="3"/>
  <c r="O58" i="3"/>
  <c r="P57" i="3"/>
  <c r="O57" i="3"/>
  <c r="N56" i="3"/>
  <c r="M56" i="3"/>
  <c r="P54" i="3"/>
  <c r="O54" i="3"/>
  <c r="P53" i="3"/>
  <c r="O53" i="3"/>
  <c r="P52" i="3"/>
  <c r="O52" i="3"/>
  <c r="N51" i="3"/>
  <c r="M51" i="3"/>
  <c r="P47" i="3"/>
  <c r="O47" i="3"/>
  <c r="N46" i="3"/>
  <c r="M46" i="3"/>
  <c r="P44" i="3"/>
  <c r="O44" i="3"/>
  <c r="N43" i="3"/>
  <c r="M43" i="3"/>
  <c r="P41" i="3"/>
  <c r="O41" i="3"/>
  <c r="N40" i="3"/>
  <c r="M40" i="3"/>
  <c r="P28" i="3"/>
  <c r="P27" i="3"/>
  <c r="O27" i="3"/>
  <c r="N26" i="3"/>
  <c r="N24" i="3" s="1"/>
  <c r="M26" i="3"/>
  <c r="M24" i="3" s="1"/>
  <c r="P22" i="3"/>
  <c r="O22" i="3"/>
  <c r="P17" i="3"/>
  <c r="O17" i="3"/>
  <c r="P12" i="3"/>
  <c r="O12" i="3"/>
  <c r="M9" i="3"/>
  <c r="K36" i="3" l="1"/>
  <c r="P68" i="8"/>
  <c r="P46" i="8"/>
  <c r="P79" i="8"/>
  <c r="O79" i="8"/>
  <c r="O54" i="8"/>
  <c r="P54" i="8"/>
  <c r="M102" i="3"/>
  <c r="M100" i="3" s="1"/>
  <c r="P104" i="3"/>
  <c r="L10" i="7"/>
  <c r="O30" i="3"/>
  <c r="P24" i="3"/>
  <c r="H6" i="11"/>
  <c r="G6" i="11"/>
  <c r="O32" i="3"/>
  <c r="P12" i="7"/>
  <c r="P64" i="7"/>
  <c r="N62" i="7"/>
  <c r="O62" i="7" s="1"/>
  <c r="O12" i="7"/>
  <c r="M10" i="7"/>
  <c r="P56" i="7"/>
  <c r="O56" i="7"/>
  <c r="P23" i="7"/>
  <c r="O23" i="7"/>
  <c r="N10" i="7"/>
  <c r="M7" i="3"/>
  <c r="P43" i="3"/>
  <c r="P11" i="3"/>
  <c r="P51" i="3"/>
  <c r="O46" i="3"/>
  <c r="O40" i="3"/>
  <c r="P92" i="3"/>
  <c r="N90" i="3"/>
  <c r="O90" i="3" s="1"/>
  <c r="P84" i="3"/>
  <c r="P75" i="3"/>
  <c r="P56" i="3"/>
  <c r="N38" i="3"/>
  <c r="P46" i="3"/>
  <c r="M38" i="3"/>
  <c r="P40" i="3"/>
  <c r="O92" i="3"/>
  <c r="O104" i="3"/>
  <c r="O43" i="3"/>
  <c r="O75" i="3"/>
  <c r="P16" i="3"/>
  <c r="O26" i="3"/>
  <c r="O51" i="3"/>
  <c r="P64" i="3"/>
  <c r="O16" i="3"/>
  <c r="P21" i="3"/>
  <c r="P26" i="3"/>
  <c r="O84" i="3"/>
  <c r="P82" i="3"/>
  <c r="N100" i="3"/>
  <c r="O100" i="3" s="1"/>
  <c r="O102" i="3"/>
  <c r="O11" i="3"/>
  <c r="N14" i="3"/>
  <c r="O24" i="3"/>
  <c r="O82" i="3"/>
  <c r="M49" i="3"/>
  <c r="N49" i="3"/>
  <c r="O21" i="3"/>
  <c r="O56" i="3"/>
  <c r="O64" i="3"/>
  <c r="N18" i="3"/>
  <c r="L20" i="1"/>
  <c r="L19" i="1"/>
  <c r="L16" i="1"/>
  <c r="K20" i="1"/>
  <c r="K19" i="1"/>
  <c r="K16" i="1"/>
  <c r="O67" i="8" l="1"/>
  <c r="O68" i="8"/>
  <c r="N7" i="3"/>
  <c r="P62" i="7"/>
  <c r="O10" i="7"/>
  <c r="P10" i="7"/>
  <c r="N88" i="3"/>
  <c r="P88" i="3" s="1"/>
  <c r="P90" i="3"/>
  <c r="P38" i="3"/>
  <c r="N36" i="3"/>
  <c r="M36" i="3"/>
  <c r="P49" i="3"/>
  <c r="O49" i="3"/>
  <c r="O18" i="3"/>
  <c r="P18" i="3"/>
  <c r="P14" i="3"/>
  <c r="O14" i="3"/>
  <c r="P9" i="3"/>
  <c r="O9" i="3"/>
  <c r="O38" i="3"/>
  <c r="O88" i="3" l="1"/>
  <c r="O36" i="3"/>
  <c r="P36" i="3"/>
  <c r="P7" i="3"/>
  <c r="O7" i="3"/>
  <c r="K46" i="8" l="1"/>
  <c r="O46" i="8" s="1"/>
  <c r="O47" i="8"/>
  <c r="O143" i="8"/>
  <c r="K146" i="8" l="1"/>
  <c r="O146" i="8" s="1"/>
  <c r="O147" i="8"/>
  <c r="P148" i="8"/>
  <c r="K137" i="8"/>
  <c r="K136" i="8"/>
  <c r="K135" i="8"/>
  <c r="K134" i="8"/>
</calcChain>
</file>

<file path=xl/sharedStrings.xml><?xml version="1.0" encoding="utf-8"?>
<sst xmlns="http://schemas.openxmlformats.org/spreadsheetml/2006/main" count="383" uniqueCount="182">
  <si>
    <t>PRIHODI UKUPNO</t>
  </si>
  <si>
    <t>RASHODI UKUPNO</t>
  </si>
  <si>
    <t>BROJČANA OZNAKA I NAZIV</t>
  </si>
  <si>
    <t>Primici od financijske imovine i zaduživanja</t>
  </si>
  <si>
    <t>Izdaci za financijsku imovinu i otplate zajmova</t>
  </si>
  <si>
    <t>I. OPĆI DIO</t>
  </si>
  <si>
    <t>Primici od zaduživanja</t>
  </si>
  <si>
    <t>Izdaci za otplatu glavnice primljenih kredita i zajmova</t>
  </si>
  <si>
    <t>…</t>
  </si>
  <si>
    <t>INDEKS</t>
  </si>
  <si>
    <t>6=5/2*100</t>
  </si>
  <si>
    <t>7=5/4*100</t>
  </si>
  <si>
    <t>….</t>
  </si>
  <si>
    <t>Plaće (Bruto)</t>
  </si>
  <si>
    <t>31 Vlastiti prihodi</t>
  </si>
  <si>
    <t>3 Vlastiti prihodi</t>
  </si>
  <si>
    <t>21 Doprinosi za mirovinsko osiguranje</t>
  </si>
  <si>
    <t>2 Doprinosi</t>
  </si>
  <si>
    <t>12 Sredstva učešća za pomoći</t>
  </si>
  <si>
    <t>11 Opći prihodi i primici</t>
  </si>
  <si>
    <t>1 Opći prihodi i primici</t>
  </si>
  <si>
    <t>UKUPNO RASHODI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</si>
  <si>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</si>
  <si>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</si>
  <si>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</si>
  <si>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</si>
  <si>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</si>
  <si>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</si>
  <si>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</si>
  <si>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</si>
  <si>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</si>
  <si>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</si>
  <si>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</si>
  <si>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</si>
  <si>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</si>
  <si>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</si>
  <si>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</si>
  <si>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</si>
  <si>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</si>
  <si>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</si>
  <si>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</si>
  <si>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</si>
  <si>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</si>
  <si>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</si>
  <si>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</si>
  <si>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FINANCIRANJA</t>
  </si>
  <si>
    <t>IZVJEŠTAJ PO PROGRAMSKOJ KLASIFIKACIJI</t>
  </si>
  <si>
    <t xml:space="preserve">OSTVARENJE/IZVRŠENJE 
N-1. </t>
  </si>
  <si>
    <t xml:space="preserve">OSTVARENJE/IZVRŠENJE 
N. </t>
  </si>
  <si>
    <t xml:space="preserve">I OPĆI DIO </t>
  </si>
  <si>
    <t>IZVJEŠTAJ O IZVRŠENJU PRORAČUNA PREMA EKONOMSKOJ KLASIFIKACIJI</t>
  </si>
  <si>
    <t>A.    RAČUN PRIHODA I RASHODA</t>
  </si>
  <si>
    <t>Broj konta</t>
  </si>
  <si>
    <t xml:space="preserve">                 NAZIV </t>
  </si>
  <si>
    <t>Indeks(%) 4/1</t>
  </si>
  <si>
    <t>Indeks(%) 4/3</t>
  </si>
  <si>
    <t>PRIHODI POSLOVANJA</t>
  </si>
  <si>
    <t>POMOĆI OD INOZEMSTVA I OD SUBJEKATA UNUTAR OPĆEG PRORAČUNA</t>
  </si>
  <si>
    <t>Pomoći od proračuna iz drugih proračuna</t>
  </si>
  <si>
    <t xml:space="preserve"> Tekuće pomoći od proračuna iz drugih proračuna</t>
  </si>
  <si>
    <t>PRIHODI OD IMOVINE</t>
  </si>
  <si>
    <t>Prihodi od financisjke imenovine</t>
  </si>
  <si>
    <t>Kamate na oročena sredstva</t>
  </si>
  <si>
    <t xml:space="preserve">PRIHODI OD UPRAVNIH I ADMINISTRATIVNIH PRISTOJBI,                        PRISTOJBI PO POSEBNIM PROPISIMA I NAKNADA           </t>
  </si>
  <si>
    <t xml:space="preserve">Prihodi po posebnim propisima                                     </t>
  </si>
  <si>
    <t>Sufinanciranje cijene usluge, participacije i sl.</t>
  </si>
  <si>
    <t>PRIHODI IZ PRORAČUNA</t>
  </si>
  <si>
    <t>Prihodi iz proračuna za financiranje redovne djelatnosti korisnika proračuna</t>
  </si>
  <si>
    <t>Prihodi za financiranje rashoda poslovanja</t>
  </si>
  <si>
    <t>Prihodi za financiranje rashoda za nabavu nef. Imovine</t>
  </si>
  <si>
    <t>RASHODI POSLOVANJA</t>
  </si>
  <si>
    <t xml:space="preserve"> </t>
  </si>
  <si>
    <t xml:space="preserve">RASHODI  ZA  ZAPOSLENE                                               </t>
  </si>
  <si>
    <t xml:space="preserve">Plaće za zaposlene                                                       </t>
  </si>
  <si>
    <t xml:space="preserve">Ostali rashodi za zaposlene                                         </t>
  </si>
  <si>
    <t xml:space="preserve">Doprinosi na plaće                                                       </t>
  </si>
  <si>
    <t xml:space="preserve">Doprinos za obvezno zdravstveno osiguranje                                                 </t>
  </si>
  <si>
    <t xml:space="preserve">MATERIJALNI RASHODI                                                   </t>
  </si>
  <si>
    <t xml:space="preserve">Naknade troškova zaposlenima                                                    </t>
  </si>
  <si>
    <t xml:space="preserve">Službena putovanja                                                                      </t>
  </si>
  <si>
    <t>Naknade za prijevoz na posao i s posla</t>
  </si>
  <si>
    <t xml:space="preserve">Stručno usavršavanje zaposlenika                                                </t>
  </si>
  <si>
    <t xml:space="preserve">Rashodi za materijal i energiju                                                </t>
  </si>
  <si>
    <t xml:space="preserve">Uredski materijal i ostali materijalni rashodi                                          </t>
  </si>
  <si>
    <t>Materijal i sirovine</t>
  </si>
  <si>
    <t xml:space="preserve">Energija                                                                         </t>
  </si>
  <si>
    <t xml:space="preserve">Materijal i dijelovi za tekuće i investicijsko održavanje                         </t>
  </si>
  <si>
    <t xml:space="preserve">Sitni inventar i autogume                                                                 </t>
  </si>
  <si>
    <t xml:space="preserve">Rashodi za usluge                                                                    </t>
  </si>
  <si>
    <t>Usluge telefona i pošte</t>
  </si>
  <si>
    <t xml:space="preserve">Usluge tekućeg i investicijskog održavanja                                       </t>
  </si>
  <si>
    <t xml:space="preserve">Komunalne usluge                                                                          </t>
  </si>
  <si>
    <t xml:space="preserve">Zdravstvene  usluge                                                       </t>
  </si>
  <si>
    <t xml:space="preserve">Intelektualne i osobne usluge                                                         </t>
  </si>
  <si>
    <t>Računalne usluge</t>
  </si>
  <si>
    <t xml:space="preserve">Ostale usluge                                                                                </t>
  </si>
  <si>
    <t xml:space="preserve">Ostali nespomenuti rashodi poslovanja                                           </t>
  </si>
  <si>
    <t xml:space="preserve">Premije osiguranja </t>
  </si>
  <si>
    <t>Repernzetacija</t>
  </si>
  <si>
    <t>Članarine</t>
  </si>
  <si>
    <t>Pristojbe i naknade</t>
  </si>
  <si>
    <t xml:space="preserve">FINANCIJSKI  RASHODI                                                       </t>
  </si>
  <si>
    <t>Ostali financijski rashodi</t>
  </si>
  <si>
    <t xml:space="preserve">Bankarske usluge i usluge platnog prometa                                  </t>
  </si>
  <si>
    <t>Zatezne kamate</t>
  </si>
  <si>
    <t>RASHODI ZA NABAVU NEFINANCIJSKE IMOVINE</t>
  </si>
  <si>
    <t>RASHODI ZA NABAVU PROIZVEDENE DUGOTRAJNE IMOVINE</t>
  </si>
  <si>
    <t>Postrojenja i oprema</t>
  </si>
  <si>
    <t xml:space="preserve">Uredska oprema i namještaj </t>
  </si>
  <si>
    <t>Uređaji, strojevi i oprema za ostale namjene</t>
  </si>
  <si>
    <t xml:space="preserve">                          B.    RASPOLOŽIVA SREDSTVA IZ PRETHODNIH GODINA </t>
  </si>
  <si>
    <t xml:space="preserve">VLASTITI IZVORI </t>
  </si>
  <si>
    <t xml:space="preserve">REZULTAT POSLOVANJA </t>
  </si>
  <si>
    <t xml:space="preserve">Višak/manjak prihoda </t>
  </si>
  <si>
    <t xml:space="preserve">Višak prihoda </t>
  </si>
  <si>
    <t xml:space="preserve">Manjak prihoda </t>
  </si>
  <si>
    <t>Službena i radna odjeća</t>
  </si>
  <si>
    <t>Zakupnina i najamnina</t>
  </si>
  <si>
    <t>Ostali prihodi</t>
  </si>
  <si>
    <t>IZVJEŠTAJ O PRIHODIMA I RASHODIMA IZVORIMA  FINANCIRANJA</t>
  </si>
  <si>
    <t>UKUPNI PRIHODI</t>
  </si>
  <si>
    <t>11.  Opći prihodi i primici</t>
  </si>
  <si>
    <t>1. Opći prihodi i primici</t>
  </si>
  <si>
    <t>5. Pomoći</t>
  </si>
  <si>
    <t>UKUPNI RASHODI</t>
  </si>
  <si>
    <t>09 OBRAZOVANJE</t>
  </si>
  <si>
    <t>0911 Predškolsko obrazovanje</t>
  </si>
  <si>
    <t>091 Predškolsko obrazovanje</t>
  </si>
  <si>
    <t>KORISNIK: DJEČJI VRTIĆ MRVICA</t>
  </si>
  <si>
    <t>IZVOR</t>
  </si>
  <si>
    <t>PROGRAM: 1000 -PREDŠKOLSKI ODGOJ</t>
  </si>
  <si>
    <t>AKTIVNOST: 10001 -REDOVAN PROGRAM ODGOJA, NAOBRAZBE I SKRBI</t>
  </si>
  <si>
    <t>GLAVA: PREDŠKOLSKI ODGOJ</t>
  </si>
  <si>
    <t>IZVOR: 1. Opći prihodi i primici i 5. Pomoći</t>
  </si>
  <si>
    <t>DJEČJI VRTIĆ MRVICA</t>
  </si>
  <si>
    <t>PETRA JAKŠIĆA 10, SUPETAR</t>
  </si>
  <si>
    <t>Predsjednica Upravnog vijeće</t>
  </si>
  <si>
    <t>Dijana Ivelić</t>
  </si>
  <si>
    <t>OSTVARENJE/IZVRŠENJE 
2024</t>
  </si>
  <si>
    <t>Izvršenje                          2024..</t>
  </si>
  <si>
    <t>Izvršenje                          2024.</t>
  </si>
  <si>
    <t xml:space="preserve">IZVRŠENJE 
2024.. </t>
  </si>
  <si>
    <t>26.03.2025.</t>
  </si>
  <si>
    <t>TEKUĆI PLAN 2025.</t>
  </si>
  <si>
    <t>OSTVARENJE/IZVRŠENJE 
2025</t>
  </si>
  <si>
    <t>IZVORNI PLAN 2025.</t>
  </si>
  <si>
    <t>Izvorni plan           2025.</t>
  </si>
  <si>
    <t>Tekući plan          2025.</t>
  </si>
  <si>
    <t>Izvršenje                          2025..</t>
  </si>
  <si>
    <t>Izvršenje                          2025.</t>
  </si>
  <si>
    <t>IZVORNI PLAN  2025.</t>
  </si>
  <si>
    <t xml:space="preserve">IZVRŠENJE 
2025. </t>
  </si>
  <si>
    <t>OSTVARENJE/IZVRŠENJE 
2024.</t>
  </si>
  <si>
    <t>OSTVARENJE/IZVRŠENJE 
2025.</t>
  </si>
  <si>
    <t>Izvorni plan          2025</t>
  </si>
  <si>
    <t>4. Prihodi za posebne namjene</t>
  </si>
  <si>
    <t>4.2. Prihodi za posebne namjene</t>
  </si>
  <si>
    <t>VLASTITI IZVORI</t>
  </si>
  <si>
    <t>Rezultati poslovanja</t>
  </si>
  <si>
    <t>Višak prihoda poslovanja</t>
  </si>
  <si>
    <t>Rezultati višak/ manjak</t>
  </si>
  <si>
    <t>DIO</t>
  </si>
  <si>
    <t>IZVORNI PLAN  2025.*</t>
  </si>
  <si>
    <t>Usluge promiđbe i informiranja</t>
  </si>
  <si>
    <t>1,4,5</t>
  </si>
  <si>
    <t>4</t>
  </si>
  <si>
    <t>5.</t>
  </si>
  <si>
    <t>Pomoći</t>
  </si>
  <si>
    <t>Pomoći ( ministarstvo)</t>
  </si>
  <si>
    <t>Manjak prihoda poslovanja</t>
  </si>
  <si>
    <t>Prihodi od financisjke imovine</t>
  </si>
  <si>
    <t>ovine</t>
  </si>
  <si>
    <t>4.2.</t>
  </si>
  <si>
    <t>5.2. Ostale pomoći i darovnice</t>
  </si>
  <si>
    <t>4. PRIHODI ZA POSEBNE NAMJENE</t>
  </si>
  <si>
    <t>PRIHODI ZA POSEBNE NAMJENE</t>
  </si>
  <si>
    <t>Tisak</t>
  </si>
  <si>
    <t xml:space="preserve">        Izvještaj o izvršenju Financijskog plana Dječjeg vrtića Mrvica  za 2025. godinu objaviti će se na web stranici  Dječjeg vrtića Mrvica.</t>
  </si>
  <si>
    <t>KLASA: 400-04/26-01/04</t>
  </si>
  <si>
    <t>URBROJ: 2181-11-2-02-26-1</t>
  </si>
  <si>
    <t>Supetar31.03.2026.</t>
  </si>
  <si>
    <t>IZVJEŠTAJ O IZVRŠENJU FINANCIJSKOG PLANA PRORAČUNSKOG KORISNIKA JEDINICE LOKALNE I PODRUČNE (REGIONALNE) SAMOUPRAVE ZA 2025.GODINU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</si>
</sst>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7"/>
      <color indexed="8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9"/>
      <color rgb="FF00B05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7030A0"/>
      <name val="Arial"/>
      <family val="2"/>
      <charset val="238"/>
    </font>
    <font>
      <b/>
      <sz val="9"/>
      <color theme="7" tint="-0.249977111117893"/>
      <name val="Arial"/>
      <family val="2"/>
      <charset val="238"/>
    </font>
    <font>
      <sz val="9"/>
      <color theme="7" tint="-0.249977111117893"/>
      <name val="Arial"/>
      <family val="2"/>
      <charset val="238"/>
    </font>
    <font>
      <b/>
      <sz val="9"/>
      <color theme="2" tint="-9.9978637043366805E-2"/>
      <name val="Arial"/>
      <family val="2"/>
      <charset val="238"/>
    </font>
    <font>
      <sz val="9"/>
      <color theme="2" tint="-9.9978637043366805E-2"/>
      <name val="Arial"/>
      <family val="2"/>
      <charset val="238"/>
    </font>
    <font>
      <sz val="9"/>
      <color theme="1" tint="0.249977111117893"/>
      <name val="Arial"/>
      <family val="2"/>
      <charset val="238"/>
    </font>
    <font>
      <b/>
      <sz val="8"/>
      <color rgb="FF7030A0"/>
      <name val="Arial"/>
      <family val="2"/>
      <charset val="238"/>
    </font>
    <font>
      <b/>
      <sz val="8"/>
      <color rgb="FF00B050"/>
      <name val="Arial"/>
      <family val="2"/>
      <charset val="238"/>
    </font>
    <font>
      <b/>
      <sz val="8"/>
      <color theme="7" tint="-0.249977111117893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8" fillId="0" borderId="0" applyFont="0" applyFill="0" applyBorder="0" applyAlignment="0" applyProtection="0"/>
  </cellStyleXfs>
  <cellXfs count="272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9" fillId="3" borderId="2" xfId="0" applyFont="1" applyFill="1" applyBorder="1" applyAlignment="1">
      <alignment vertical="center"/>
    </xf>
    <xf numFmtId="0" fontId="0" fillId="3" borderId="0" xfId="0" applyFill="1"/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7" fillId="2" borderId="0" xfId="0" quotePrefix="1" applyFont="1" applyFill="1" applyAlignment="1">
      <alignment horizontal="left" wrapText="1"/>
    </xf>
    <xf numFmtId="0" fontId="8" fillId="2" borderId="0" xfId="0" applyFont="1" applyFill="1" applyAlignment="1">
      <alignment wrapText="1"/>
    </xf>
    <xf numFmtId="3" fontId="5" fillId="2" borderId="0" xfId="0" applyNumberFormat="1" applyFont="1" applyFill="1" applyAlignment="1">
      <alignment horizontal="right"/>
    </xf>
    <xf numFmtId="0" fontId="11" fillId="0" borderId="0" xfId="0" applyFont="1"/>
    <xf numFmtId="0" fontId="18" fillId="0" borderId="0" xfId="0" applyFont="1"/>
    <xf numFmtId="0" fontId="14" fillId="0" borderId="2" xfId="0" applyFont="1" applyBorder="1" applyAlignment="1">
      <alignment vertical="center" wrapText="1"/>
    </xf>
    <xf numFmtId="0" fontId="14" fillId="0" borderId="2" xfId="0" applyFont="1" applyBorder="1" applyAlignment="1">
      <alignment wrapText="1"/>
    </xf>
    <xf numFmtId="0" fontId="14" fillId="0" borderId="2" xfId="0" applyFont="1" applyBorder="1" applyAlignment="1">
      <alignment horizontal="center" wrapText="1"/>
    </xf>
    <xf numFmtId="0" fontId="16" fillId="0" borderId="0" xfId="0" applyFont="1"/>
    <xf numFmtId="0" fontId="19" fillId="0" borderId="0" xfId="0" applyFont="1" applyAlignment="1">
      <alignment horizontal="center"/>
    </xf>
    <xf numFmtId="0" fontId="20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4" fontId="6" fillId="0" borderId="0" xfId="0" applyNumberFormat="1" applyFont="1" applyAlignment="1">
      <alignment horizontal="right"/>
    </xf>
    <xf numFmtId="0" fontId="22" fillId="0" borderId="0" xfId="0" applyFont="1"/>
    <xf numFmtId="0" fontId="21" fillId="0" borderId="0" xfId="0" applyFont="1"/>
    <xf numFmtId="4" fontId="21" fillId="0" borderId="0" xfId="0" applyNumberFormat="1" applyFont="1" applyAlignment="1">
      <alignment horizontal="right"/>
    </xf>
    <xf numFmtId="0" fontId="14" fillId="0" borderId="0" xfId="0" applyFont="1"/>
    <xf numFmtId="4" fontId="14" fillId="0" borderId="0" xfId="0" applyNumberFormat="1" applyFont="1" applyAlignment="1">
      <alignment horizontal="right"/>
    </xf>
    <xf numFmtId="0" fontId="21" fillId="0" borderId="0" xfId="0" applyFont="1" applyAlignment="1">
      <alignment horizontal="left"/>
    </xf>
    <xf numFmtId="4" fontId="22" fillId="0" borderId="0" xfId="0" applyNumberFormat="1" applyFont="1" applyAlignment="1">
      <alignment horizontal="right"/>
    </xf>
    <xf numFmtId="0" fontId="14" fillId="0" borderId="0" xfId="0" applyFont="1" applyAlignment="1">
      <alignment horizontal="left"/>
    </xf>
    <xf numFmtId="4" fontId="23" fillId="0" borderId="0" xfId="0" applyNumberFormat="1" applyFont="1" applyAlignment="1">
      <alignment horizontal="right"/>
    </xf>
    <xf numFmtId="4" fontId="24" fillId="0" borderId="0" xfId="0" applyNumberFormat="1" applyFont="1" applyAlignment="1">
      <alignment horizontal="right"/>
    </xf>
    <xf numFmtId="4" fontId="25" fillId="0" borderId="0" xfId="0" applyNumberFormat="1" applyFont="1" applyAlignment="1">
      <alignment horizontal="right"/>
    </xf>
    <xf numFmtId="0" fontId="14" fillId="0" borderId="0" xfId="0" applyFont="1" applyAlignment="1">
      <alignment vertical="center"/>
    </xf>
    <xf numFmtId="4" fontId="14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horizontal="right"/>
    </xf>
    <xf numFmtId="4" fontId="20" fillId="0" borderId="0" xfId="0" applyNumberFormat="1" applyFont="1" applyAlignment="1">
      <alignment horizontal="right"/>
    </xf>
    <xf numFmtId="0" fontId="26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0" fontId="25" fillId="0" borderId="0" xfId="0" applyFont="1"/>
    <xf numFmtId="4" fontId="22" fillId="0" borderId="0" xfId="0" applyNumberFormat="1" applyFont="1"/>
    <xf numFmtId="0" fontId="23" fillId="0" borderId="0" xfId="0" applyFont="1"/>
    <xf numFmtId="49" fontId="22" fillId="0" borderId="0" xfId="0" applyNumberFormat="1" applyFont="1" applyAlignment="1">
      <alignment horizontal="center"/>
    </xf>
    <xf numFmtId="0" fontId="22" fillId="0" borderId="0" xfId="0" applyFont="1" applyAlignment="1">
      <alignment wrapText="1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4" fontId="18" fillId="0" borderId="0" xfId="0" applyNumberFormat="1" applyFont="1" applyAlignment="1">
      <alignment horizontal="right"/>
    </xf>
    <xf numFmtId="0" fontId="16" fillId="4" borderId="0" xfId="0" applyFont="1" applyFill="1" applyAlignment="1">
      <alignment horizontal="center"/>
    </xf>
    <xf numFmtId="0" fontId="20" fillId="4" borderId="0" xfId="0" applyFont="1" applyFill="1" applyAlignment="1">
      <alignment horizontal="left"/>
    </xf>
    <xf numFmtId="0" fontId="18" fillId="4" borderId="0" xfId="0" applyFont="1" applyFill="1"/>
    <xf numFmtId="4" fontId="16" fillId="4" borderId="0" xfId="0" applyNumberFormat="1" applyFont="1" applyFill="1" applyAlignment="1">
      <alignment horizontal="right"/>
    </xf>
    <xf numFmtId="0" fontId="20" fillId="4" borderId="0" xfId="0" applyFont="1" applyFill="1"/>
    <xf numFmtId="0" fontId="14" fillId="5" borderId="0" xfId="0" applyFont="1" applyFill="1"/>
    <xf numFmtId="0" fontId="21" fillId="5" borderId="0" xfId="0" applyFont="1" applyFill="1"/>
    <xf numFmtId="4" fontId="14" fillId="5" borderId="0" xfId="0" applyNumberFormat="1" applyFont="1" applyFill="1" applyAlignment="1">
      <alignment horizontal="right"/>
    </xf>
    <xf numFmtId="0" fontId="22" fillId="5" borderId="0" xfId="0" applyFont="1" applyFill="1"/>
    <xf numFmtId="0" fontId="21" fillId="5" borderId="0" xfId="0" applyFont="1" applyFill="1" applyAlignment="1">
      <alignment horizontal="left"/>
    </xf>
    <xf numFmtId="0" fontId="14" fillId="5" borderId="0" xfId="0" applyFont="1" applyFill="1" applyAlignment="1">
      <alignment horizontal="left"/>
    </xf>
    <xf numFmtId="4" fontId="22" fillId="5" borderId="0" xfId="0" applyNumberFormat="1" applyFont="1" applyFill="1" applyAlignment="1">
      <alignment horizontal="right"/>
    </xf>
    <xf numFmtId="0" fontId="26" fillId="4" borderId="0" xfId="0" applyFont="1" applyFill="1"/>
    <xf numFmtId="4" fontId="26" fillId="4" borderId="0" xfId="0" applyNumberFormat="1" applyFont="1" applyFill="1" applyAlignment="1">
      <alignment horizontal="right"/>
    </xf>
    <xf numFmtId="0" fontId="23" fillId="5" borderId="0" xfId="0" applyFont="1" applyFill="1"/>
    <xf numFmtId="4" fontId="23" fillId="5" borderId="0" xfId="0" applyNumberFormat="1" applyFont="1" applyFill="1" applyAlignment="1">
      <alignment horizontal="right"/>
    </xf>
    <xf numFmtId="0" fontId="23" fillId="5" borderId="0" xfId="0" applyFont="1" applyFill="1" applyAlignment="1">
      <alignment horizontal="left"/>
    </xf>
    <xf numFmtId="4" fontId="21" fillId="5" borderId="0" xfId="0" applyNumberFormat="1" applyFont="1" applyFill="1" applyAlignment="1">
      <alignment horizontal="right"/>
    </xf>
    <xf numFmtId="0" fontId="22" fillId="5" borderId="0" xfId="0" applyFont="1" applyFill="1" applyAlignment="1">
      <alignment horizontal="left"/>
    </xf>
    <xf numFmtId="0" fontId="26" fillId="0" borderId="0" xfId="0" applyFont="1" applyAlignment="1">
      <alignment horizontal="left"/>
    </xf>
    <xf numFmtId="0" fontId="20" fillId="5" borderId="0" xfId="0" applyFont="1" applyFill="1"/>
    <xf numFmtId="0" fontId="26" fillId="5" borderId="0" xfId="0" applyFont="1" applyFill="1" applyAlignment="1">
      <alignment horizontal="left"/>
    </xf>
    <xf numFmtId="4" fontId="26" fillId="5" borderId="0" xfId="0" applyNumberFormat="1" applyFont="1" applyFill="1" applyAlignment="1">
      <alignment horizontal="right"/>
    </xf>
    <xf numFmtId="0" fontId="0" fillId="5" borderId="0" xfId="0" applyFill="1"/>
    <xf numFmtId="0" fontId="20" fillId="5" borderId="0" xfId="0" applyFont="1" applyFill="1" applyAlignment="1">
      <alignment horizontal="left"/>
    </xf>
    <xf numFmtId="4" fontId="27" fillId="0" borderId="0" xfId="0" applyNumberFormat="1" applyFont="1" applyAlignment="1">
      <alignment horizontal="right"/>
    </xf>
    <xf numFmtId="4" fontId="24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26" fillId="0" borderId="0" xfId="0" applyFont="1"/>
    <xf numFmtId="0" fontId="1" fillId="0" borderId="0" xfId="0" applyFont="1"/>
    <xf numFmtId="43" fontId="11" fillId="2" borderId="3" xfId="1" applyFont="1" applyFill="1" applyBorder="1" applyAlignment="1">
      <alignment horizontal="left" vertical="center" wrapText="1"/>
    </xf>
    <xf numFmtId="43" fontId="3" fillId="2" borderId="3" xfId="1" applyFont="1" applyFill="1" applyBorder="1" applyAlignment="1">
      <alignment horizontal="right"/>
    </xf>
    <xf numFmtId="43" fontId="0" fillId="0" borderId="3" xfId="1" applyFont="1" applyBorder="1"/>
    <xf numFmtId="43" fontId="0" fillId="0" borderId="0" xfId="1" applyFont="1"/>
    <xf numFmtId="43" fontId="10" fillId="2" borderId="3" xfId="1" quotePrefix="1" applyFont="1" applyFill="1" applyBorder="1" applyAlignment="1">
      <alignment horizontal="left" vertical="center" wrapText="1"/>
    </xf>
    <xf numFmtId="43" fontId="10" fillId="2" borderId="3" xfId="1" applyFont="1" applyFill="1" applyBorder="1" applyAlignment="1">
      <alignment horizontal="left" vertical="center"/>
    </xf>
    <xf numFmtId="43" fontId="6" fillId="0" borderId="3" xfId="1" applyFont="1" applyBorder="1" applyAlignment="1">
      <alignment horizontal="right"/>
    </xf>
    <xf numFmtId="43" fontId="15" fillId="0" borderId="0" xfId="1" applyFont="1"/>
    <xf numFmtId="43" fontId="6" fillId="3" borderId="3" xfId="1" applyFont="1" applyFill="1" applyBorder="1" applyAlignment="1">
      <alignment horizontal="right"/>
    </xf>
    <xf numFmtId="43" fontId="0" fillId="3" borderId="0" xfId="1" applyFont="1" applyFill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6" fillId="0" borderId="0" xfId="0" applyFont="1" applyAlignment="1">
      <alignment horizontal="center"/>
    </xf>
    <xf numFmtId="0" fontId="26" fillId="4" borderId="0" xfId="0" applyFont="1" applyFill="1" applyAlignment="1">
      <alignment horizontal="center"/>
    </xf>
    <xf numFmtId="0" fontId="22" fillId="5" borderId="0" xfId="0" applyFont="1" applyFill="1" applyAlignment="1">
      <alignment horizontal="center"/>
    </xf>
    <xf numFmtId="0" fontId="23" fillId="5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43" fontId="6" fillId="3" borderId="3" xfId="1" applyFont="1" applyFill="1" applyBorder="1" applyAlignment="1">
      <alignment horizontal="right" wrapText="1"/>
    </xf>
    <xf numFmtId="4" fontId="22" fillId="0" borderId="0" xfId="0" applyNumberFormat="1" applyFont="1" applyAlignment="1">
      <alignment horizontal="right" vertical="center"/>
    </xf>
    <xf numFmtId="0" fontId="30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30" fillId="0" borderId="0" xfId="0" applyFont="1"/>
    <xf numFmtId="0" fontId="26" fillId="4" borderId="0" xfId="0" applyFont="1" applyFill="1" applyAlignment="1">
      <alignment horizontal="right"/>
    </xf>
    <xf numFmtId="4" fontId="14" fillId="4" borderId="0" xfId="0" applyNumberFormat="1" applyFont="1" applyFill="1" applyAlignment="1">
      <alignment horizontal="right"/>
    </xf>
    <xf numFmtId="0" fontId="31" fillId="4" borderId="0" xfId="0" applyFont="1" applyFill="1"/>
    <xf numFmtId="4" fontId="31" fillId="4" borderId="0" xfId="0" applyNumberFormat="1" applyFont="1" applyFill="1" applyAlignment="1">
      <alignment horizontal="right"/>
    </xf>
    <xf numFmtId="0" fontId="27" fillId="4" borderId="0" xfId="0" applyFont="1" applyFill="1"/>
    <xf numFmtId="0" fontId="31" fillId="0" borderId="0" xfId="0" applyFont="1" applyAlignment="1">
      <alignment horizontal="right"/>
    </xf>
    <xf numFmtId="0" fontId="27" fillId="0" borderId="0" xfId="0" applyFont="1"/>
    <xf numFmtId="0" fontId="24" fillId="0" borderId="0" xfId="0" applyFont="1"/>
    <xf numFmtId="0" fontId="32" fillId="5" borderId="0" xfId="0" applyFont="1" applyFill="1"/>
    <xf numFmtId="0" fontId="24" fillId="5" borderId="0" xfId="0" applyFont="1" applyFill="1"/>
    <xf numFmtId="4" fontId="32" fillId="5" borderId="0" xfId="0" applyNumberFormat="1" applyFont="1" applyFill="1" applyAlignment="1">
      <alignment horizontal="right"/>
    </xf>
    <xf numFmtId="0" fontId="32" fillId="0" borderId="0" xfId="0" applyFont="1" applyAlignment="1">
      <alignment horizontal="right"/>
    </xf>
    <xf numFmtId="4" fontId="32" fillId="0" borderId="0" xfId="0" applyNumberFormat="1" applyFont="1" applyAlignment="1">
      <alignment horizontal="right"/>
    </xf>
    <xf numFmtId="4" fontId="24" fillId="0" borderId="0" xfId="0" applyNumberFormat="1" applyFont="1"/>
    <xf numFmtId="0" fontId="24" fillId="0" borderId="0" xfId="0" applyFont="1" applyAlignment="1">
      <alignment horizontal="left"/>
    </xf>
    <xf numFmtId="0" fontId="24" fillId="0" borderId="0" xfId="0" applyFont="1" applyAlignment="1">
      <alignment wrapText="1"/>
    </xf>
    <xf numFmtId="0" fontId="24" fillId="0" borderId="0" xfId="0" applyFont="1" applyAlignment="1">
      <alignment horizontal="left" wrapText="1"/>
    </xf>
    <xf numFmtId="4" fontId="24" fillId="0" borderId="0" xfId="0" applyNumberFormat="1" applyFont="1" applyAlignment="1">
      <alignment horizontal="right" wrapText="1"/>
    </xf>
    <xf numFmtId="0" fontId="29" fillId="0" borderId="0" xfId="0" applyFont="1" applyAlignment="1">
      <alignment horizontal="left"/>
    </xf>
    <xf numFmtId="4" fontId="29" fillId="0" borderId="0" xfId="0" applyNumberFormat="1" applyFont="1" applyAlignment="1">
      <alignment horizontal="right"/>
    </xf>
    <xf numFmtId="0" fontId="21" fillId="4" borderId="0" xfId="0" applyFont="1" applyFill="1"/>
    <xf numFmtId="0" fontId="21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4" fontId="22" fillId="4" borderId="0" xfId="0" applyNumberFormat="1" applyFont="1" applyFill="1" applyAlignment="1">
      <alignment horizontal="right"/>
    </xf>
    <xf numFmtId="0" fontId="20" fillId="6" borderId="0" xfId="0" applyFont="1" applyFill="1"/>
    <xf numFmtId="0" fontId="20" fillId="6" borderId="0" xfId="0" applyFont="1" applyFill="1" applyAlignment="1">
      <alignment horizontal="left"/>
    </xf>
    <xf numFmtId="4" fontId="20" fillId="6" borderId="0" xfId="0" applyNumberFormat="1" applyFont="1" applyFill="1" applyAlignment="1">
      <alignment horizontal="right"/>
    </xf>
    <xf numFmtId="4" fontId="26" fillId="4" borderId="0" xfId="0" applyNumberFormat="1" applyFont="1" applyFill="1"/>
    <xf numFmtId="0" fontId="33" fillId="0" borderId="0" xfId="0" applyFont="1"/>
    <xf numFmtId="0" fontId="34" fillId="0" borderId="0" xfId="0" applyFont="1"/>
    <xf numFmtId="0" fontId="36" fillId="0" borderId="0" xfId="0" applyFont="1"/>
    <xf numFmtId="0" fontId="37" fillId="0" borderId="0" xfId="0" applyFont="1" applyAlignment="1">
      <alignment horizontal="left"/>
    </xf>
    <xf numFmtId="0" fontId="39" fillId="5" borderId="0" xfId="0" applyFont="1" applyFill="1" applyAlignment="1">
      <alignment horizontal="left"/>
    </xf>
    <xf numFmtId="0" fontId="38" fillId="5" borderId="0" xfId="0" applyFont="1" applyFill="1" applyAlignment="1">
      <alignment horizontal="left"/>
    </xf>
    <xf numFmtId="0" fontId="39" fillId="5" borderId="0" xfId="0" applyFont="1" applyFill="1"/>
    <xf numFmtId="4" fontId="20" fillId="5" borderId="0" xfId="0" applyNumberFormat="1" applyFont="1" applyFill="1" applyAlignment="1">
      <alignment horizontal="right"/>
    </xf>
    <xf numFmtId="0" fontId="40" fillId="5" borderId="0" xfId="0" applyFont="1" applyFill="1" applyAlignment="1">
      <alignment horizontal="center"/>
    </xf>
    <xf numFmtId="4" fontId="24" fillId="5" borderId="0" xfId="0" applyNumberFormat="1" applyFont="1" applyFill="1" applyAlignment="1">
      <alignment horizontal="right"/>
    </xf>
    <xf numFmtId="0" fontId="35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42" fillId="0" borderId="0" xfId="0" applyFont="1"/>
    <xf numFmtId="0" fontId="42" fillId="0" borderId="0" xfId="0" applyFont="1" applyAlignment="1">
      <alignment horizontal="left"/>
    </xf>
    <xf numFmtId="0" fontId="42" fillId="0" borderId="0" xfId="0" applyFont="1" applyAlignment="1">
      <alignment horizontal="right"/>
    </xf>
    <xf numFmtId="0" fontId="43" fillId="0" borderId="0" xfId="0" applyFont="1"/>
    <xf numFmtId="0" fontId="43" fillId="0" borderId="0" xfId="0" applyFont="1" applyAlignment="1">
      <alignment horizontal="left"/>
    </xf>
    <xf numFmtId="0" fontId="37" fillId="0" borderId="0" xfId="0" applyFont="1"/>
    <xf numFmtId="0" fontId="24" fillId="0" borderId="0" xfId="0" applyFont="1" applyAlignment="1">
      <alignment horizontal="right"/>
    </xf>
    <xf numFmtId="0" fontId="26" fillId="4" borderId="0" xfId="0" applyFont="1" applyFill="1" applyAlignment="1">
      <alignment horizontal="left"/>
    </xf>
    <xf numFmtId="0" fontId="22" fillId="2" borderId="0" xfId="0" applyFont="1" applyFill="1"/>
    <xf numFmtId="0" fontId="22" fillId="2" borderId="0" xfId="0" applyFont="1" applyFill="1" applyAlignment="1">
      <alignment horizontal="left"/>
    </xf>
    <xf numFmtId="0" fontId="22" fillId="2" borderId="0" xfId="0" applyFont="1" applyFill="1" applyAlignment="1">
      <alignment horizontal="right"/>
    </xf>
    <xf numFmtId="4" fontId="22" fillId="2" borderId="0" xfId="0" applyNumberFormat="1" applyFont="1" applyFill="1" applyAlignment="1">
      <alignment horizontal="right"/>
    </xf>
    <xf numFmtId="4" fontId="26" fillId="5" borderId="0" xfId="0" applyNumberFormat="1" applyFont="1" applyFill="1"/>
    <xf numFmtId="0" fontId="22" fillId="7" borderId="0" xfId="0" applyFont="1" applyFill="1"/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27" fillId="0" borderId="0" xfId="0" applyNumberFormat="1" applyFont="1" applyAlignment="1">
      <alignment horizontal="left"/>
    </xf>
    <xf numFmtId="0" fontId="29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 wrapText="1"/>
    </xf>
    <xf numFmtId="43" fontId="11" fillId="3" borderId="1" xfId="1" quotePrefix="1" applyFont="1" applyFill="1" applyBorder="1" applyAlignment="1">
      <alignment horizontal="left" vertical="center" wrapText="1"/>
    </xf>
    <xf numFmtId="43" fontId="9" fillId="3" borderId="2" xfId="1" applyFont="1" applyFill="1" applyBorder="1" applyAlignment="1">
      <alignment vertical="center" wrapText="1"/>
    </xf>
    <xf numFmtId="0" fontId="16" fillId="2" borderId="0" xfId="0" applyFont="1" applyFill="1" applyAlignment="1">
      <alignment horizontal="left" vertical="center" wrapText="1"/>
    </xf>
    <xf numFmtId="43" fontId="6" fillId="3" borderId="1" xfId="1" applyFont="1" applyFill="1" applyBorder="1" applyAlignment="1">
      <alignment horizontal="left" vertical="center" wrapText="1"/>
    </xf>
    <xf numFmtId="43" fontId="6" fillId="3" borderId="2" xfId="1" applyFont="1" applyFill="1" applyBorder="1" applyAlignment="1">
      <alignment horizontal="left" vertical="center" wrapText="1"/>
    </xf>
    <xf numFmtId="43" fontId="6" fillId="3" borderId="4" xfId="1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7" fillId="2" borderId="0" xfId="0" quotePrefix="1" applyFont="1" applyFill="1" applyAlignment="1">
      <alignment horizontal="left" wrapText="1"/>
    </xf>
    <xf numFmtId="0" fontId="11" fillId="0" borderId="0" xfId="0" applyFont="1" applyAlignment="1">
      <alignment horizontal="left" vertical="top" wrapText="1"/>
    </xf>
    <xf numFmtId="0" fontId="17" fillId="2" borderId="5" xfId="0" applyFont="1" applyFill="1" applyBorder="1" applyAlignment="1">
      <alignment horizontal="left" wrapText="1"/>
    </xf>
    <xf numFmtId="0" fontId="5" fillId="2" borderId="0" xfId="0" applyFont="1" applyFill="1" applyAlignment="1">
      <alignment horizontal="center" vertical="center" wrapText="1"/>
    </xf>
    <xf numFmtId="43" fontId="11" fillId="0" borderId="1" xfId="1" quotePrefix="1" applyFont="1" applyBorder="1" applyAlignment="1">
      <alignment horizontal="left" vertical="center" wrapText="1"/>
    </xf>
    <xf numFmtId="43" fontId="9" fillId="0" borderId="2" xfId="1" applyFont="1" applyBorder="1" applyAlignment="1">
      <alignment vertical="center" wrapText="1"/>
    </xf>
    <xf numFmtId="43" fontId="11" fillId="0" borderId="1" xfId="1" quotePrefix="1" applyFont="1" applyBorder="1" applyAlignment="1">
      <alignment horizontal="left" vertical="center"/>
    </xf>
    <xf numFmtId="43" fontId="9" fillId="0" borderId="2" xfId="1" applyFont="1" applyBorder="1" applyAlignment="1">
      <alignment vertical="center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43" fontId="11" fillId="0" borderId="1" xfId="1" applyFont="1" applyBorder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6" fillId="4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14" fillId="5" borderId="0" xfId="0" applyFont="1" applyFill="1" applyAlignment="1">
      <alignment horizontal="left"/>
    </xf>
    <xf numFmtId="0" fontId="21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8" fillId="0" borderId="5" xfId="0" applyFont="1" applyBorder="1" applyAlignment="1">
      <alignment horizontal="left"/>
    </xf>
    <xf numFmtId="0" fontId="14" fillId="0" borderId="2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4" fillId="5" borderId="0" xfId="0" applyFont="1" applyFill="1" applyAlignment="1">
      <alignment horizontal="right" vertical="center"/>
    </xf>
    <xf numFmtId="0" fontId="21" fillId="5" borderId="0" xfId="0" applyFont="1" applyFill="1" applyAlignment="1">
      <alignment horizontal="center"/>
    </xf>
    <xf numFmtId="0" fontId="14" fillId="5" borderId="0" xfId="0" applyFont="1" applyFill="1" applyAlignment="1">
      <alignment horizontal="left" wrapText="1"/>
    </xf>
    <xf numFmtId="0" fontId="21" fillId="5" borderId="0" xfId="0" applyFont="1" applyFill="1" applyAlignment="1">
      <alignment horizontal="left"/>
    </xf>
    <xf numFmtId="4" fontId="14" fillId="5" borderId="0" xfId="0" applyNumberFormat="1" applyFont="1" applyFill="1" applyAlignment="1">
      <alignment horizontal="right" vertical="center"/>
    </xf>
    <xf numFmtId="0" fontId="20" fillId="0" borderId="0" xfId="0" applyFont="1" applyAlignment="1">
      <alignment horizontal="left"/>
    </xf>
    <xf numFmtId="0" fontId="26" fillId="4" borderId="0" xfId="0" applyFont="1" applyFill="1" applyAlignment="1">
      <alignment horizontal="left"/>
    </xf>
    <xf numFmtId="0" fontId="23" fillId="5" borderId="0" xfId="0" applyFont="1" applyFill="1" applyAlignment="1">
      <alignment horizontal="left"/>
    </xf>
    <xf numFmtId="0" fontId="14" fillId="0" borderId="0" xfId="0" applyFont="1" applyAlignment="1">
      <alignment horizontal="left" wrapText="1"/>
    </xf>
    <xf numFmtId="0" fontId="26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3" fillId="5" borderId="0" xfId="0" applyFont="1" applyFill="1"/>
    <xf numFmtId="0" fontId="26" fillId="4" borderId="0" xfId="0" applyFont="1" applyFill="1"/>
    <xf numFmtId="4" fontId="24" fillId="0" borderId="0" xfId="0" applyNumberFormat="1" applyFont="1" applyAlignment="1">
      <alignment horizontal="left"/>
    </xf>
    <xf numFmtId="0" fontId="24" fillId="0" borderId="0" xfId="0" applyFont="1" applyAlignment="1">
      <alignment horizontal="left" wrapText="1"/>
    </xf>
    <xf numFmtId="0" fontId="20" fillId="0" borderId="0" xfId="0" applyFont="1"/>
    <xf numFmtId="0" fontId="31" fillId="4" borderId="0" xfId="0" applyFont="1" applyFill="1"/>
    <xf numFmtId="0" fontId="27" fillId="0" borderId="0" xfId="0" applyFont="1" applyAlignment="1">
      <alignment horizontal="left"/>
    </xf>
    <xf numFmtId="0" fontId="32" fillId="5" borderId="0" xfId="0" applyFont="1" applyFill="1" applyAlignment="1">
      <alignment horizontal="left"/>
    </xf>
    <xf numFmtId="0" fontId="24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4" fontId="22" fillId="0" borderId="0" xfId="0" applyNumberFormat="1" applyFont="1" applyAlignment="1">
      <alignment horizontal="left"/>
    </xf>
    <xf numFmtId="0" fontId="23" fillId="0" borderId="0" xfId="0" applyFont="1"/>
    <xf numFmtId="0" fontId="22" fillId="0" borderId="0" xfId="0" applyFont="1" applyAlignment="1">
      <alignment horizontal="center"/>
    </xf>
    <xf numFmtId="0" fontId="24" fillId="5" borderId="0" xfId="0" applyFont="1" applyFill="1" applyAlignment="1">
      <alignment horizontal="left"/>
    </xf>
    <xf numFmtId="0" fontId="22" fillId="2" borderId="0" xfId="0" applyFont="1" applyFill="1" applyAlignment="1">
      <alignment horizontal="left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45"/>
  <sheetViews>
    <sheetView tabSelected="1" workbookViewId="0">
      <selection activeCell="B7" sqref="B7:L7"/>
    </sheetView>
  </sheetViews>
  <sheetFormatPr defaultRowHeight="15" x14ac:dyDescent="0.25"/>
  <cols>
    <col min="6" max="10" width="25.28515625" customWidth="1"/>
    <col min="11" max="12" width="15.7109375" customWidth="1"/>
  </cols>
  <sheetData>
    <row r="1" spans="1:12" x14ac:dyDescent="0.25">
      <c r="A1" t="s">
        <v>134</v>
      </c>
    </row>
    <row r="2" spans="1:12" x14ac:dyDescent="0.25">
      <c r="A2" t="s">
        <v>135</v>
      </c>
    </row>
    <row r="3" spans="1:12" x14ac:dyDescent="0.25">
      <c r="A3" t="s">
        <v>178</v>
      </c>
    </row>
    <row r="4" spans="1:12" ht="18.75" customHeight="1" x14ac:dyDescent="0.25">
      <c r="A4" t="s">
        <v>179</v>
      </c>
    </row>
    <row r="5" spans="1:12" x14ac:dyDescent="0.25">
      <c r="A5" t="s">
        <v>180</v>
      </c>
      <c r="B5" t="s">
        <v>142</v>
      </c>
    </row>
    <row r="7" spans="1:12" ht="40.9" customHeight="1" x14ac:dyDescent="0.25">
      <c r="B7" s="225" t="s">
        <v>181</v>
      </c>
      <c r="C7" s="225"/>
      <c r="D7" s="225"/>
      <c r="E7" s="225"/>
      <c r="F7" s="225"/>
      <c r="G7" s="225"/>
      <c r="H7" s="225"/>
      <c r="I7" s="225"/>
      <c r="J7" s="225"/>
      <c r="K7" s="225"/>
      <c r="L7" s="225"/>
    </row>
    <row r="8" spans="1:12" ht="15.75" customHeight="1" x14ac:dyDescent="0.25">
      <c r="B8" s="225" t="s">
        <v>5</v>
      </c>
      <c r="C8" s="225"/>
      <c r="D8" s="225"/>
      <c r="E8" s="225"/>
      <c r="F8" s="225"/>
      <c r="G8" s="225"/>
      <c r="H8" s="225"/>
      <c r="I8" s="225"/>
      <c r="J8" s="225"/>
      <c r="K8" s="225"/>
      <c r="L8" s="225"/>
    </row>
    <row r="9" spans="1:12" ht="6.75" customHeight="1" x14ac:dyDescent="0.25">
      <c r="B9" s="206"/>
      <c r="C9" s="206"/>
      <c r="D9" s="206"/>
      <c r="E9" s="34"/>
      <c r="F9" s="34"/>
      <c r="G9" s="34"/>
      <c r="H9" s="34"/>
      <c r="I9" s="34"/>
      <c r="J9" s="36"/>
      <c r="K9" s="36"/>
      <c r="L9" s="35"/>
    </row>
    <row r="10" spans="1:12" ht="18" customHeight="1" x14ac:dyDescent="0.25">
      <c r="B10" s="225" t="s">
        <v>39</v>
      </c>
      <c r="C10" s="225"/>
      <c r="D10" s="225"/>
      <c r="E10" s="225"/>
      <c r="F10" s="225"/>
      <c r="G10" s="225"/>
      <c r="H10" s="225"/>
      <c r="I10" s="225"/>
      <c r="J10" s="225"/>
      <c r="K10" s="225"/>
      <c r="L10" s="225"/>
    </row>
    <row r="11" spans="1:12" ht="18" customHeight="1" x14ac:dyDescent="0.25">
      <c r="B11" s="37"/>
      <c r="C11" s="38"/>
      <c r="D11" s="38"/>
      <c r="E11" s="38"/>
      <c r="F11" s="38"/>
      <c r="G11" s="38"/>
      <c r="H11" s="38"/>
      <c r="I11" s="38"/>
      <c r="J11" s="38"/>
      <c r="K11" s="38"/>
      <c r="L11" s="35"/>
    </row>
    <row r="12" spans="1:12" x14ac:dyDescent="0.25">
      <c r="B12" s="224" t="s">
        <v>40</v>
      </c>
      <c r="C12" s="224"/>
      <c r="D12" s="224"/>
      <c r="E12" s="224"/>
      <c r="F12" s="224"/>
      <c r="G12" s="39"/>
      <c r="H12" s="39"/>
      <c r="I12" s="39"/>
      <c r="J12" s="39"/>
      <c r="K12" s="40"/>
      <c r="L12" s="35"/>
    </row>
    <row r="13" spans="1:12" ht="25.5" x14ac:dyDescent="0.25">
      <c r="B13" s="210" t="s">
        <v>2</v>
      </c>
      <c r="C13" s="211"/>
      <c r="D13" s="211"/>
      <c r="E13" s="211"/>
      <c r="F13" s="212"/>
      <c r="G13" s="21" t="s">
        <v>138</v>
      </c>
      <c r="H13" s="1" t="s">
        <v>145</v>
      </c>
      <c r="I13" s="1" t="s">
        <v>143</v>
      </c>
      <c r="J13" s="21" t="s">
        <v>144</v>
      </c>
      <c r="K13" s="1" t="s">
        <v>9</v>
      </c>
      <c r="L13" s="1" t="s">
        <v>31</v>
      </c>
    </row>
    <row r="14" spans="1:12" s="24" customFormat="1" ht="11.25" x14ac:dyDescent="0.2">
      <c r="B14" s="213">
        <v>1</v>
      </c>
      <c r="C14" s="213"/>
      <c r="D14" s="213"/>
      <c r="E14" s="213"/>
      <c r="F14" s="214"/>
      <c r="G14" s="22">
        <v>5</v>
      </c>
      <c r="H14" s="22">
        <v>3</v>
      </c>
      <c r="I14" s="22">
        <v>4</v>
      </c>
      <c r="J14" s="22">
        <v>5</v>
      </c>
      <c r="K14" s="22" t="s">
        <v>10</v>
      </c>
      <c r="L14" s="22" t="s">
        <v>11</v>
      </c>
    </row>
    <row r="15" spans="1:12" x14ac:dyDescent="0.25">
      <c r="B15" s="230" t="s">
        <v>0</v>
      </c>
      <c r="C15" s="231"/>
      <c r="D15" s="231"/>
      <c r="E15" s="231"/>
      <c r="F15" s="232"/>
      <c r="G15" s="17"/>
      <c r="H15" s="17"/>
      <c r="I15" s="17"/>
      <c r="J15" s="17"/>
      <c r="K15" s="17"/>
      <c r="L15" s="17"/>
    </row>
    <row r="16" spans="1:12" s="121" customFormat="1" x14ac:dyDescent="0.25">
      <c r="B16" s="233" t="s">
        <v>32</v>
      </c>
      <c r="C16" s="227"/>
      <c r="D16" s="227"/>
      <c r="E16" s="227"/>
      <c r="F16" s="229"/>
      <c r="G16" s="124">
        <v>1130141.47</v>
      </c>
      <c r="H16" s="124">
        <v>1379778</v>
      </c>
      <c r="I16" s="124">
        <v>1579905</v>
      </c>
      <c r="J16" s="124">
        <v>1397118.56</v>
      </c>
      <c r="K16" s="124">
        <f>J16/G16*100</f>
        <v>123.62333363450509</v>
      </c>
      <c r="L16" s="124">
        <f>J16/I16*100</f>
        <v>88.430542342735791</v>
      </c>
    </row>
    <row r="17" spans="1:43" x14ac:dyDescent="0.25">
      <c r="B17" s="234" t="s">
        <v>37</v>
      </c>
      <c r="C17" s="235"/>
      <c r="D17" s="235"/>
      <c r="E17" s="235"/>
      <c r="F17" s="235"/>
      <c r="G17" s="16"/>
      <c r="H17" s="16"/>
      <c r="I17" s="16"/>
      <c r="J17" s="16"/>
      <c r="K17" s="16"/>
      <c r="L17" s="16"/>
    </row>
    <row r="18" spans="1:43" x14ac:dyDescent="0.25">
      <c r="B18" s="18" t="s">
        <v>1</v>
      </c>
      <c r="C18" s="30"/>
      <c r="D18" s="30"/>
      <c r="E18" s="30"/>
      <c r="F18" s="30"/>
      <c r="G18" s="17"/>
      <c r="H18" s="17">
        <v>0</v>
      </c>
      <c r="I18" s="17"/>
      <c r="J18" s="17"/>
      <c r="K18" s="17"/>
      <c r="L18" s="17"/>
    </row>
    <row r="19" spans="1:43" s="121" customFormat="1" x14ac:dyDescent="0.25">
      <c r="B19" s="226" t="s">
        <v>33</v>
      </c>
      <c r="C19" s="227"/>
      <c r="D19" s="227"/>
      <c r="E19" s="227"/>
      <c r="F19" s="227"/>
      <c r="G19" s="124">
        <v>1110320.8500000001</v>
      </c>
      <c r="H19" s="124">
        <v>1365778</v>
      </c>
      <c r="I19" s="124">
        <v>1567905</v>
      </c>
      <c r="J19" s="124">
        <v>1492073.37</v>
      </c>
      <c r="K19" s="124">
        <f>J19/G19*100</f>
        <v>134.3821806102263</v>
      </c>
      <c r="L19" s="124">
        <f>J19/I19*100</f>
        <v>95.163506079768865</v>
      </c>
    </row>
    <row r="20" spans="1:43" s="121" customFormat="1" x14ac:dyDescent="0.25">
      <c r="B20" s="228" t="s">
        <v>34</v>
      </c>
      <c r="C20" s="229"/>
      <c r="D20" s="229"/>
      <c r="E20" s="229"/>
      <c r="F20" s="229"/>
      <c r="G20" s="124">
        <v>17109.66</v>
      </c>
      <c r="H20" s="124">
        <v>14000</v>
      </c>
      <c r="I20" s="124">
        <v>12000</v>
      </c>
      <c r="J20" s="124">
        <v>2941.45</v>
      </c>
      <c r="K20" s="124">
        <f>J20/G20*100</f>
        <v>17.191750157513358</v>
      </c>
      <c r="L20" s="124">
        <f>J20/I20*100</f>
        <v>24.512083333333333</v>
      </c>
    </row>
    <row r="21" spans="1:43" s="121" customFormat="1" x14ac:dyDescent="0.25">
      <c r="B21" s="204" t="s">
        <v>41</v>
      </c>
      <c r="C21" s="205"/>
      <c r="D21" s="205"/>
      <c r="E21" s="205"/>
      <c r="F21" s="205"/>
      <c r="G21" s="136">
        <v>2710.96</v>
      </c>
      <c r="H21" s="136">
        <v>0</v>
      </c>
      <c r="I21" s="136"/>
      <c r="J21" s="136">
        <v>-97896.26</v>
      </c>
      <c r="K21" s="136"/>
      <c r="L21" s="136"/>
    </row>
    <row r="22" spans="1:43" ht="18" x14ac:dyDescent="0.25">
      <c r="B22" s="34"/>
      <c r="C22" s="41"/>
      <c r="D22" s="41"/>
      <c r="E22" s="41"/>
      <c r="F22" s="41"/>
      <c r="G22" s="41"/>
      <c r="H22" s="41"/>
      <c r="I22" s="42"/>
      <c r="J22" s="42"/>
      <c r="K22" s="42"/>
      <c r="L22" s="42"/>
    </row>
    <row r="23" spans="1:43" ht="18" customHeight="1" x14ac:dyDescent="0.25">
      <c r="B23" s="224" t="s">
        <v>42</v>
      </c>
      <c r="C23" s="224"/>
      <c r="D23" s="224"/>
      <c r="E23" s="224"/>
      <c r="F23" s="224"/>
      <c r="G23" s="41"/>
      <c r="H23" s="41"/>
      <c r="I23" s="42"/>
      <c r="J23" s="42"/>
      <c r="K23" s="42"/>
      <c r="L23" s="42"/>
    </row>
    <row r="24" spans="1:43" ht="25.5" x14ac:dyDescent="0.25">
      <c r="B24" s="210" t="s">
        <v>2</v>
      </c>
      <c r="C24" s="211"/>
      <c r="D24" s="211"/>
      <c r="E24" s="211"/>
      <c r="F24" s="212"/>
      <c r="G24" s="21" t="s">
        <v>47</v>
      </c>
      <c r="H24" s="1" t="s">
        <v>162</v>
      </c>
      <c r="I24" s="1" t="s">
        <v>143</v>
      </c>
      <c r="J24" s="21" t="s">
        <v>48</v>
      </c>
      <c r="K24" s="1" t="s">
        <v>9</v>
      </c>
      <c r="L24" s="1" t="s">
        <v>31</v>
      </c>
    </row>
    <row r="25" spans="1:43" s="24" customFormat="1" x14ac:dyDescent="0.25">
      <c r="B25" s="213">
        <v>1</v>
      </c>
      <c r="C25" s="213"/>
      <c r="D25" s="213"/>
      <c r="E25" s="213"/>
      <c r="F25" s="214"/>
      <c r="G25" s="23">
        <v>2</v>
      </c>
      <c r="H25" s="22">
        <v>3</v>
      </c>
      <c r="I25" s="22">
        <v>4</v>
      </c>
      <c r="J25" s="22">
        <v>5</v>
      </c>
      <c r="K25" s="22" t="s">
        <v>10</v>
      </c>
      <c r="L25" s="22" t="s">
        <v>11</v>
      </c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</row>
    <row r="26" spans="1:43" ht="15.75" customHeight="1" x14ac:dyDescent="0.25">
      <c r="A26" s="24"/>
      <c r="B26" s="215" t="s">
        <v>35</v>
      </c>
      <c r="C26" s="220"/>
      <c r="D26" s="220"/>
      <c r="E26" s="220"/>
      <c r="F26" s="221"/>
      <c r="G26" s="16"/>
      <c r="H26" s="16"/>
      <c r="I26" s="16"/>
      <c r="J26" s="16"/>
      <c r="K26" s="16"/>
      <c r="L26" s="16"/>
    </row>
    <row r="27" spans="1:43" x14ac:dyDescent="0.25">
      <c r="A27" s="24"/>
      <c r="B27" s="215" t="s">
        <v>36</v>
      </c>
      <c r="C27" s="216"/>
      <c r="D27" s="216"/>
      <c r="E27" s="216"/>
      <c r="F27" s="216"/>
      <c r="G27" s="16"/>
      <c r="H27" s="16"/>
      <c r="I27" s="16"/>
      <c r="J27" s="16"/>
      <c r="K27" s="16"/>
      <c r="L27" s="16"/>
    </row>
    <row r="28" spans="1:43" s="31" customFormat="1" ht="15" customHeight="1" x14ac:dyDescent="0.25">
      <c r="A28" s="24"/>
      <c r="B28" s="217" t="s">
        <v>38</v>
      </c>
      <c r="C28" s="218"/>
      <c r="D28" s="218"/>
      <c r="E28" s="218"/>
      <c r="F28" s="219"/>
      <c r="G28" s="17"/>
      <c r="H28" s="17"/>
      <c r="I28" s="17"/>
      <c r="J28" s="17"/>
      <c r="K28" s="17"/>
      <c r="L28" s="17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</row>
    <row r="29" spans="1:43" s="127" customFormat="1" ht="15" customHeight="1" x14ac:dyDescent="0.25">
      <c r="A29" s="125"/>
      <c r="B29" s="207" t="s">
        <v>43</v>
      </c>
      <c r="C29" s="208"/>
      <c r="D29" s="208"/>
      <c r="E29" s="208"/>
      <c r="F29" s="209"/>
      <c r="G29" s="126">
        <v>16597.46</v>
      </c>
      <c r="H29" s="126"/>
      <c r="I29" s="126"/>
      <c r="J29" s="126">
        <v>19346.12</v>
      </c>
      <c r="K29" s="126"/>
      <c r="L29" s="126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</row>
    <row r="30" spans="1:43" s="121" customFormat="1" x14ac:dyDescent="0.25">
      <c r="A30" s="125"/>
      <c r="B30" s="204" t="s">
        <v>44</v>
      </c>
      <c r="C30" s="205"/>
      <c r="D30" s="205"/>
      <c r="E30" s="205"/>
      <c r="F30" s="205"/>
      <c r="G30" s="126">
        <v>19308.419999999998</v>
      </c>
      <c r="H30" s="126"/>
      <c r="I30" s="126"/>
      <c r="J30" s="126">
        <v>-78550.14</v>
      </c>
      <c r="K30" s="126"/>
      <c r="L30" s="126"/>
    </row>
    <row r="31" spans="1:43" ht="15.75" x14ac:dyDescent="0.25">
      <c r="B31" s="43"/>
      <c r="C31" s="44"/>
      <c r="D31" s="44"/>
      <c r="E31" s="44"/>
      <c r="F31" s="44"/>
      <c r="G31" s="45"/>
      <c r="H31" s="45"/>
      <c r="I31" s="45"/>
      <c r="J31" s="45"/>
      <c r="K31" s="45"/>
      <c r="L31" s="35"/>
    </row>
    <row r="32" spans="1:43" ht="15.75" x14ac:dyDescent="0.25">
      <c r="B32" s="222"/>
      <c r="C32" s="222"/>
      <c r="D32" s="222"/>
      <c r="E32" s="222"/>
      <c r="F32" s="222"/>
      <c r="G32" s="222"/>
      <c r="H32" s="222"/>
      <c r="I32" s="222"/>
      <c r="J32" s="222"/>
      <c r="K32" s="222"/>
      <c r="L32" s="222"/>
    </row>
    <row r="33" spans="1:17" ht="15.75" x14ac:dyDescent="0.25">
      <c r="B33" s="13"/>
      <c r="C33" s="14"/>
      <c r="D33" s="14"/>
      <c r="E33" s="14"/>
      <c r="F33" s="14"/>
      <c r="G33" s="15"/>
      <c r="H33" s="15"/>
      <c r="I33" s="15"/>
      <c r="J33" s="15"/>
      <c r="K33" s="15"/>
    </row>
    <row r="34" spans="1:17" ht="15" customHeight="1" x14ac:dyDescent="0.25">
      <c r="B34" s="223"/>
      <c r="C34" s="223"/>
      <c r="D34" s="223"/>
      <c r="E34" s="223"/>
      <c r="F34" s="223"/>
      <c r="G34" s="223"/>
      <c r="H34" s="223"/>
      <c r="I34" s="223"/>
      <c r="J34" s="223"/>
      <c r="K34" s="223"/>
      <c r="L34" s="223"/>
    </row>
    <row r="35" spans="1:17" x14ac:dyDescent="0.25">
      <c r="B35" s="223"/>
      <c r="C35" s="223"/>
      <c r="D35" s="223"/>
      <c r="E35" s="223"/>
      <c r="F35" s="223"/>
      <c r="G35" s="223"/>
      <c r="H35" s="223"/>
      <c r="I35" s="223"/>
      <c r="J35" s="223"/>
      <c r="K35" s="223"/>
      <c r="L35" s="223"/>
    </row>
    <row r="36" spans="1:17" ht="15" customHeight="1" x14ac:dyDescent="0.25">
      <c r="B36" s="223"/>
      <c r="C36" s="223"/>
      <c r="D36" s="223"/>
      <c r="E36" s="223"/>
      <c r="F36" s="223"/>
      <c r="G36" s="223"/>
      <c r="H36" s="223"/>
      <c r="I36" s="223"/>
      <c r="J36" s="223"/>
      <c r="K36" s="223"/>
      <c r="L36" s="223"/>
    </row>
    <row r="37" spans="1:17" ht="36.75" customHeight="1" x14ac:dyDescent="0.25">
      <c r="B37" s="223"/>
      <c r="C37" s="223"/>
      <c r="D37" s="223"/>
      <c r="E37" s="223"/>
      <c r="F37" s="223"/>
      <c r="G37" s="223"/>
      <c r="H37" s="223"/>
      <c r="I37" s="223"/>
      <c r="J37" s="223"/>
      <c r="K37" s="223"/>
      <c r="L37" s="223"/>
    </row>
    <row r="38" spans="1:17" ht="15" customHeight="1" x14ac:dyDescent="0.25"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</row>
    <row r="39" spans="1:17" x14ac:dyDescent="0.25">
      <c r="B39" s="203"/>
      <c r="C39" s="203"/>
      <c r="D39" s="203"/>
      <c r="E39" s="203"/>
      <c r="F39" s="203"/>
      <c r="G39" s="203"/>
      <c r="H39" s="203"/>
      <c r="I39" s="203"/>
      <c r="J39" s="203"/>
      <c r="K39" s="203"/>
      <c r="L39" s="203"/>
    </row>
    <row r="40" spans="1:17" s="58" customFormat="1" ht="12.75" customHeight="1" x14ac:dyDescent="0.2">
      <c r="A40" s="199" t="s">
        <v>177</v>
      </c>
      <c r="B40" s="199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66"/>
    </row>
    <row r="41" spans="1:17" s="58" customFormat="1" ht="12.75" customHeight="1" x14ac:dyDescent="0.25">
      <c r="A41" s="200"/>
      <c r="B41" s="200"/>
      <c r="C41" s="200"/>
      <c r="D41" s="200"/>
      <c r="E41" s="200"/>
      <c r="F41" s="200"/>
      <c r="G41" s="200"/>
      <c r="H41" s="200"/>
      <c r="I41" s="200"/>
      <c r="J41" s="200"/>
      <c r="K41" s="200"/>
      <c r="L41"/>
      <c r="M41"/>
      <c r="N41"/>
      <c r="O41"/>
      <c r="P41" s="66"/>
    </row>
    <row r="42" spans="1:17" s="58" customFormat="1" ht="12.75" customHeight="1" x14ac:dyDescent="0.25">
      <c r="A42" s="201"/>
      <c r="B42" s="201"/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  <c r="P42" s="73"/>
      <c r="Q42"/>
    </row>
    <row r="43" spans="1:17" s="58" customFormat="1" ht="12.75" customHeight="1" x14ac:dyDescent="0.25">
      <c r="A43" s="202"/>
      <c r="B43" s="202"/>
      <c r="C43" s="202"/>
      <c r="D43" s="202"/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202"/>
      <c r="P43"/>
      <c r="Q43"/>
    </row>
    <row r="44" spans="1:17" x14ac:dyDescent="0.25">
      <c r="J44" t="s">
        <v>136</v>
      </c>
    </row>
    <row r="45" spans="1:17" x14ac:dyDescent="0.25">
      <c r="J45" t="s">
        <v>137</v>
      </c>
    </row>
  </sheetData>
  <mergeCells count="30">
    <mergeCell ref="B7:L7"/>
    <mergeCell ref="B8:L8"/>
    <mergeCell ref="B10:L10"/>
    <mergeCell ref="B19:F19"/>
    <mergeCell ref="B20:F20"/>
    <mergeCell ref="B14:F14"/>
    <mergeCell ref="B15:F15"/>
    <mergeCell ref="B16:F16"/>
    <mergeCell ref="B12:F12"/>
    <mergeCell ref="B13:F13"/>
    <mergeCell ref="B17:F17"/>
    <mergeCell ref="B32:L32"/>
    <mergeCell ref="B35:L35"/>
    <mergeCell ref="B34:L34"/>
    <mergeCell ref="B36:L37"/>
    <mergeCell ref="B23:F23"/>
    <mergeCell ref="B21:F21"/>
    <mergeCell ref="B30:F30"/>
    <mergeCell ref="B9:D9"/>
    <mergeCell ref="B29:F29"/>
    <mergeCell ref="B24:F24"/>
    <mergeCell ref="B25:F25"/>
    <mergeCell ref="B27:F27"/>
    <mergeCell ref="B28:F28"/>
    <mergeCell ref="B26:F26"/>
    <mergeCell ref="A40:O40"/>
    <mergeCell ref="A41:K41"/>
    <mergeCell ref="A42:O42"/>
    <mergeCell ref="A43:O43"/>
    <mergeCell ref="B38:L39"/>
  </mergeCells>
  <pageMargins left="0.7" right="0.7" top="0.75" bottom="0.75" header="0.3" footer="0.3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78"/>
  <sheetViews>
    <sheetView topLeftCell="A34" workbookViewId="0">
      <selection activeCell="E62" sqref="E62:I62"/>
    </sheetView>
  </sheetViews>
  <sheetFormatPr defaultRowHeight="15" x14ac:dyDescent="0.25"/>
  <cols>
    <col min="1" max="1" width="4.42578125" customWidth="1"/>
    <col min="2" max="2" width="4.28515625" customWidth="1"/>
    <col min="3" max="3" width="6.28515625" customWidth="1"/>
    <col min="4" max="4" width="8" customWidth="1"/>
    <col min="9" max="9" width="13.7109375" customWidth="1"/>
    <col min="10" max="10" width="0.85546875" hidden="1" customWidth="1"/>
    <col min="11" max="14" width="13.85546875" customWidth="1"/>
    <col min="15" max="16" width="8.7109375" customWidth="1"/>
    <col min="154" max="154" width="4.42578125" customWidth="1"/>
    <col min="155" max="155" width="4.28515625" customWidth="1"/>
    <col min="156" max="156" width="6.28515625" customWidth="1"/>
    <col min="157" max="157" width="8" customWidth="1"/>
    <col min="162" max="162" width="13.7109375" customWidth="1"/>
    <col min="163" max="163" width="0" hidden="1" customWidth="1"/>
    <col min="164" max="167" width="13.85546875" customWidth="1"/>
    <col min="168" max="169" width="8.7109375" customWidth="1"/>
    <col min="410" max="410" width="4.42578125" customWidth="1"/>
    <col min="411" max="411" width="4.28515625" customWidth="1"/>
    <col min="412" max="412" width="6.28515625" customWidth="1"/>
    <col min="413" max="413" width="8" customWidth="1"/>
    <col min="418" max="418" width="13.7109375" customWidth="1"/>
    <col min="419" max="419" width="0" hidden="1" customWidth="1"/>
    <col min="420" max="423" width="13.85546875" customWidth="1"/>
    <col min="424" max="425" width="8.7109375" customWidth="1"/>
    <col min="666" max="666" width="4.42578125" customWidth="1"/>
    <col min="667" max="667" width="4.28515625" customWidth="1"/>
    <col min="668" max="668" width="6.28515625" customWidth="1"/>
    <col min="669" max="669" width="8" customWidth="1"/>
    <col min="674" max="674" width="13.7109375" customWidth="1"/>
    <col min="675" max="675" width="0" hidden="1" customWidth="1"/>
    <col min="676" max="679" width="13.85546875" customWidth="1"/>
    <col min="680" max="681" width="8.7109375" customWidth="1"/>
    <col min="922" max="922" width="4.42578125" customWidth="1"/>
    <col min="923" max="923" width="4.28515625" customWidth="1"/>
    <col min="924" max="924" width="6.28515625" customWidth="1"/>
    <col min="925" max="925" width="8" customWidth="1"/>
    <col min="930" max="930" width="13.7109375" customWidth="1"/>
    <col min="931" max="931" width="0" hidden="1" customWidth="1"/>
    <col min="932" max="935" width="13.85546875" customWidth="1"/>
    <col min="936" max="937" width="8.7109375" customWidth="1"/>
    <col min="1178" max="1178" width="4.42578125" customWidth="1"/>
    <col min="1179" max="1179" width="4.28515625" customWidth="1"/>
    <col min="1180" max="1180" width="6.28515625" customWidth="1"/>
    <col min="1181" max="1181" width="8" customWidth="1"/>
    <col min="1186" max="1186" width="13.7109375" customWidth="1"/>
    <col min="1187" max="1187" width="0" hidden="1" customWidth="1"/>
    <col min="1188" max="1191" width="13.85546875" customWidth="1"/>
    <col min="1192" max="1193" width="8.7109375" customWidth="1"/>
    <col min="1434" max="1434" width="4.42578125" customWidth="1"/>
    <col min="1435" max="1435" width="4.28515625" customWidth="1"/>
    <col min="1436" max="1436" width="6.28515625" customWidth="1"/>
    <col min="1437" max="1437" width="8" customWidth="1"/>
    <col min="1442" max="1442" width="13.7109375" customWidth="1"/>
    <col min="1443" max="1443" width="0" hidden="1" customWidth="1"/>
    <col min="1444" max="1447" width="13.85546875" customWidth="1"/>
    <col min="1448" max="1449" width="8.7109375" customWidth="1"/>
    <col min="1690" max="1690" width="4.42578125" customWidth="1"/>
    <col min="1691" max="1691" width="4.28515625" customWidth="1"/>
    <col min="1692" max="1692" width="6.28515625" customWidth="1"/>
    <col min="1693" max="1693" width="8" customWidth="1"/>
    <col min="1698" max="1698" width="13.7109375" customWidth="1"/>
    <col min="1699" max="1699" width="0" hidden="1" customWidth="1"/>
    <col min="1700" max="1703" width="13.85546875" customWidth="1"/>
    <col min="1704" max="1705" width="8.7109375" customWidth="1"/>
    <col min="1946" max="1946" width="4.42578125" customWidth="1"/>
    <col min="1947" max="1947" width="4.28515625" customWidth="1"/>
    <col min="1948" max="1948" width="6.28515625" customWidth="1"/>
    <col min="1949" max="1949" width="8" customWidth="1"/>
    <col min="1954" max="1954" width="13.7109375" customWidth="1"/>
    <col min="1955" max="1955" width="0" hidden="1" customWidth="1"/>
    <col min="1956" max="1959" width="13.85546875" customWidth="1"/>
    <col min="1960" max="1961" width="8.7109375" customWidth="1"/>
    <col min="2202" max="2202" width="4.42578125" customWidth="1"/>
    <col min="2203" max="2203" width="4.28515625" customWidth="1"/>
    <col min="2204" max="2204" width="6.28515625" customWidth="1"/>
    <col min="2205" max="2205" width="8" customWidth="1"/>
    <col min="2210" max="2210" width="13.7109375" customWidth="1"/>
    <col min="2211" max="2211" width="0" hidden="1" customWidth="1"/>
    <col min="2212" max="2215" width="13.85546875" customWidth="1"/>
    <col min="2216" max="2217" width="8.7109375" customWidth="1"/>
    <col min="2458" max="2458" width="4.42578125" customWidth="1"/>
    <col min="2459" max="2459" width="4.28515625" customWidth="1"/>
    <col min="2460" max="2460" width="6.28515625" customWidth="1"/>
    <col min="2461" max="2461" width="8" customWidth="1"/>
    <col min="2466" max="2466" width="13.7109375" customWidth="1"/>
    <col min="2467" max="2467" width="0" hidden="1" customWidth="1"/>
    <col min="2468" max="2471" width="13.85546875" customWidth="1"/>
    <col min="2472" max="2473" width="8.7109375" customWidth="1"/>
    <col min="2714" max="2714" width="4.42578125" customWidth="1"/>
    <col min="2715" max="2715" width="4.28515625" customWidth="1"/>
    <col min="2716" max="2716" width="6.28515625" customWidth="1"/>
    <col min="2717" max="2717" width="8" customWidth="1"/>
    <col min="2722" max="2722" width="13.7109375" customWidth="1"/>
    <col min="2723" max="2723" width="0" hidden="1" customWidth="1"/>
    <col min="2724" max="2727" width="13.85546875" customWidth="1"/>
    <col min="2728" max="2729" width="8.7109375" customWidth="1"/>
    <col min="2970" max="2970" width="4.42578125" customWidth="1"/>
    <col min="2971" max="2971" width="4.28515625" customWidth="1"/>
    <col min="2972" max="2972" width="6.28515625" customWidth="1"/>
    <col min="2973" max="2973" width="8" customWidth="1"/>
    <col min="2978" max="2978" width="13.7109375" customWidth="1"/>
    <col min="2979" max="2979" width="0" hidden="1" customWidth="1"/>
    <col min="2980" max="2983" width="13.85546875" customWidth="1"/>
    <col min="2984" max="2985" width="8.7109375" customWidth="1"/>
    <col min="3226" max="3226" width="4.42578125" customWidth="1"/>
    <col min="3227" max="3227" width="4.28515625" customWidth="1"/>
    <col min="3228" max="3228" width="6.28515625" customWidth="1"/>
    <col min="3229" max="3229" width="8" customWidth="1"/>
    <col min="3234" max="3234" width="13.7109375" customWidth="1"/>
    <col min="3235" max="3235" width="0" hidden="1" customWidth="1"/>
    <col min="3236" max="3239" width="13.85546875" customWidth="1"/>
    <col min="3240" max="3241" width="8.7109375" customWidth="1"/>
    <col min="3482" max="3482" width="4.42578125" customWidth="1"/>
    <col min="3483" max="3483" width="4.28515625" customWidth="1"/>
    <col min="3484" max="3484" width="6.28515625" customWidth="1"/>
    <col min="3485" max="3485" width="8" customWidth="1"/>
    <col min="3490" max="3490" width="13.7109375" customWidth="1"/>
    <col min="3491" max="3491" width="0" hidden="1" customWidth="1"/>
    <col min="3492" max="3495" width="13.85546875" customWidth="1"/>
    <col min="3496" max="3497" width="8.7109375" customWidth="1"/>
    <col min="3738" max="3738" width="4.42578125" customWidth="1"/>
    <col min="3739" max="3739" width="4.28515625" customWidth="1"/>
    <col min="3740" max="3740" width="6.28515625" customWidth="1"/>
    <col min="3741" max="3741" width="8" customWidth="1"/>
    <col min="3746" max="3746" width="13.7109375" customWidth="1"/>
    <col min="3747" max="3747" width="0" hidden="1" customWidth="1"/>
    <col min="3748" max="3751" width="13.85546875" customWidth="1"/>
    <col min="3752" max="3753" width="8.7109375" customWidth="1"/>
    <col min="3994" max="3994" width="4.42578125" customWidth="1"/>
    <col min="3995" max="3995" width="4.28515625" customWidth="1"/>
    <col min="3996" max="3996" width="6.28515625" customWidth="1"/>
    <col min="3997" max="3997" width="8" customWidth="1"/>
    <col min="4002" max="4002" width="13.7109375" customWidth="1"/>
    <col min="4003" max="4003" width="0" hidden="1" customWidth="1"/>
    <col min="4004" max="4007" width="13.85546875" customWidth="1"/>
    <col min="4008" max="4009" width="8.7109375" customWidth="1"/>
    <col min="4250" max="4250" width="4.42578125" customWidth="1"/>
    <col min="4251" max="4251" width="4.28515625" customWidth="1"/>
    <col min="4252" max="4252" width="6.28515625" customWidth="1"/>
    <col min="4253" max="4253" width="8" customWidth="1"/>
    <col min="4258" max="4258" width="13.7109375" customWidth="1"/>
    <col min="4259" max="4259" width="0" hidden="1" customWidth="1"/>
    <col min="4260" max="4263" width="13.85546875" customWidth="1"/>
    <col min="4264" max="4265" width="8.7109375" customWidth="1"/>
    <col min="4506" max="4506" width="4.42578125" customWidth="1"/>
    <col min="4507" max="4507" width="4.28515625" customWidth="1"/>
    <col min="4508" max="4508" width="6.28515625" customWidth="1"/>
    <col min="4509" max="4509" width="8" customWidth="1"/>
    <col min="4514" max="4514" width="13.7109375" customWidth="1"/>
    <col min="4515" max="4515" width="0" hidden="1" customWidth="1"/>
    <col min="4516" max="4519" width="13.85546875" customWidth="1"/>
    <col min="4520" max="4521" width="8.7109375" customWidth="1"/>
    <col min="4762" max="4762" width="4.42578125" customWidth="1"/>
    <col min="4763" max="4763" width="4.28515625" customWidth="1"/>
    <col min="4764" max="4764" width="6.28515625" customWidth="1"/>
    <col min="4765" max="4765" width="8" customWidth="1"/>
    <col min="4770" max="4770" width="13.7109375" customWidth="1"/>
    <col min="4771" max="4771" width="0" hidden="1" customWidth="1"/>
    <col min="4772" max="4775" width="13.85546875" customWidth="1"/>
    <col min="4776" max="4777" width="8.7109375" customWidth="1"/>
    <col min="5018" max="5018" width="4.42578125" customWidth="1"/>
    <col min="5019" max="5019" width="4.28515625" customWidth="1"/>
    <col min="5020" max="5020" width="6.28515625" customWidth="1"/>
    <col min="5021" max="5021" width="8" customWidth="1"/>
    <col min="5026" max="5026" width="13.7109375" customWidth="1"/>
    <col min="5027" max="5027" width="0" hidden="1" customWidth="1"/>
    <col min="5028" max="5031" width="13.85546875" customWidth="1"/>
    <col min="5032" max="5033" width="8.7109375" customWidth="1"/>
    <col min="5274" max="5274" width="4.42578125" customWidth="1"/>
    <col min="5275" max="5275" width="4.28515625" customWidth="1"/>
    <col min="5276" max="5276" width="6.28515625" customWidth="1"/>
    <col min="5277" max="5277" width="8" customWidth="1"/>
    <col min="5282" max="5282" width="13.7109375" customWidth="1"/>
    <col min="5283" max="5283" width="0" hidden="1" customWidth="1"/>
    <col min="5284" max="5287" width="13.85546875" customWidth="1"/>
    <col min="5288" max="5289" width="8.7109375" customWidth="1"/>
    <col min="5530" max="5530" width="4.42578125" customWidth="1"/>
    <col min="5531" max="5531" width="4.28515625" customWidth="1"/>
    <col min="5532" max="5532" width="6.28515625" customWidth="1"/>
    <col min="5533" max="5533" width="8" customWidth="1"/>
    <col min="5538" max="5538" width="13.7109375" customWidth="1"/>
    <col min="5539" max="5539" width="0" hidden="1" customWidth="1"/>
    <col min="5540" max="5543" width="13.85546875" customWidth="1"/>
    <col min="5544" max="5545" width="8.7109375" customWidth="1"/>
    <col min="5786" max="5786" width="4.42578125" customWidth="1"/>
    <col min="5787" max="5787" width="4.28515625" customWidth="1"/>
    <col min="5788" max="5788" width="6.28515625" customWidth="1"/>
    <col min="5789" max="5789" width="8" customWidth="1"/>
    <col min="5794" max="5794" width="13.7109375" customWidth="1"/>
    <col min="5795" max="5795" width="0" hidden="1" customWidth="1"/>
    <col min="5796" max="5799" width="13.85546875" customWidth="1"/>
    <col min="5800" max="5801" width="8.7109375" customWidth="1"/>
    <col min="6042" max="6042" width="4.42578125" customWidth="1"/>
    <col min="6043" max="6043" width="4.28515625" customWidth="1"/>
    <col min="6044" max="6044" width="6.28515625" customWidth="1"/>
    <col min="6045" max="6045" width="8" customWidth="1"/>
    <col min="6050" max="6050" width="13.7109375" customWidth="1"/>
    <col min="6051" max="6051" width="0" hidden="1" customWidth="1"/>
    <col min="6052" max="6055" width="13.85546875" customWidth="1"/>
    <col min="6056" max="6057" width="8.7109375" customWidth="1"/>
    <col min="6298" max="6298" width="4.42578125" customWidth="1"/>
    <col min="6299" max="6299" width="4.28515625" customWidth="1"/>
    <col min="6300" max="6300" width="6.28515625" customWidth="1"/>
    <col min="6301" max="6301" width="8" customWidth="1"/>
    <col min="6306" max="6306" width="13.7109375" customWidth="1"/>
    <col min="6307" max="6307" width="0" hidden="1" customWidth="1"/>
    <col min="6308" max="6311" width="13.85546875" customWidth="1"/>
    <col min="6312" max="6313" width="8.7109375" customWidth="1"/>
    <col min="6554" max="6554" width="4.42578125" customWidth="1"/>
    <col min="6555" max="6555" width="4.28515625" customWidth="1"/>
    <col min="6556" max="6556" width="6.28515625" customWidth="1"/>
    <col min="6557" max="6557" width="8" customWidth="1"/>
    <col min="6562" max="6562" width="13.7109375" customWidth="1"/>
    <col min="6563" max="6563" width="0" hidden="1" customWidth="1"/>
    <col min="6564" max="6567" width="13.85546875" customWidth="1"/>
    <col min="6568" max="6569" width="8.7109375" customWidth="1"/>
    <col min="6810" max="6810" width="4.42578125" customWidth="1"/>
    <col min="6811" max="6811" width="4.28515625" customWidth="1"/>
    <col min="6812" max="6812" width="6.28515625" customWidth="1"/>
    <col min="6813" max="6813" width="8" customWidth="1"/>
    <col min="6818" max="6818" width="13.7109375" customWidth="1"/>
    <col min="6819" max="6819" width="0" hidden="1" customWidth="1"/>
    <col min="6820" max="6823" width="13.85546875" customWidth="1"/>
    <col min="6824" max="6825" width="8.7109375" customWidth="1"/>
    <col min="7066" max="7066" width="4.42578125" customWidth="1"/>
    <col min="7067" max="7067" width="4.28515625" customWidth="1"/>
    <col min="7068" max="7068" width="6.28515625" customWidth="1"/>
    <col min="7069" max="7069" width="8" customWidth="1"/>
    <col min="7074" max="7074" width="13.7109375" customWidth="1"/>
    <col min="7075" max="7075" width="0" hidden="1" customWidth="1"/>
    <col min="7076" max="7079" width="13.85546875" customWidth="1"/>
    <col min="7080" max="7081" width="8.7109375" customWidth="1"/>
    <col min="7322" max="7322" width="4.42578125" customWidth="1"/>
    <col min="7323" max="7323" width="4.28515625" customWidth="1"/>
    <col min="7324" max="7324" width="6.28515625" customWidth="1"/>
    <col min="7325" max="7325" width="8" customWidth="1"/>
    <col min="7330" max="7330" width="13.7109375" customWidth="1"/>
    <col min="7331" max="7331" width="0" hidden="1" customWidth="1"/>
    <col min="7332" max="7335" width="13.85546875" customWidth="1"/>
    <col min="7336" max="7337" width="8.7109375" customWidth="1"/>
    <col min="7578" max="7578" width="4.42578125" customWidth="1"/>
    <col min="7579" max="7579" width="4.28515625" customWidth="1"/>
    <col min="7580" max="7580" width="6.28515625" customWidth="1"/>
    <col min="7581" max="7581" width="8" customWidth="1"/>
    <col min="7586" max="7586" width="13.7109375" customWidth="1"/>
    <col min="7587" max="7587" width="0" hidden="1" customWidth="1"/>
    <col min="7588" max="7591" width="13.85546875" customWidth="1"/>
    <col min="7592" max="7593" width="8.7109375" customWidth="1"/>
    <col min="7834" max="7834" width="4.42578125" customWidth="1"/>
    <col min="7835" max="7835" width="4.28515625" customWidth="1"/>
    <col min="7836" max="7836" width="6.28515625" customWidth="1"/>
    <col min="7837" max="7837" width="8" customWidth="1"/>
    <col min="7842" max="7842" width="13.7109375" customWidth="1"/>
    <col min="7843" max="7843" width="0" hidden="1" customWidth="1"/>
    <col min="7844" max="7847" width="13.85546875" customWidth="1"/>
    <col min="7848" max="7849" width="8.7109375" customWidth="1"/>
    <col min="8090" max="8090" width="4.42578125" customWidth="1"/>
    <col min="8091" max="8091" width="4.28515625" customWidth="1"/>
    <col min="8092" max="8092" width="6.28515625" customWidth="1"/>
    <col min="8093" max="8093" width="8" customWidth="1"/>
    <col min="8098" max="8098" width="13.7109375" customWidth="1"/>
    <col min="8099" max="8099" width="0" hidden="1" customWidth="1"/>
    <col min="8100" max="8103" width="13.85546875" customWidth="1"/>
    <col min="8104" max="8105" width="8.7109375" customWidth="1"/>
    <col min="8346" max="8346" width="4.42578125" customWidth="1"/>
    <col min="8347" max="8347" width="4.28515625" customWidth="1"/>
    <col min="8348" max="8348" width="6.28515625" customWidth="1"/>
    <col min="8349" max="8349" width="8" customWidth="1"/>
    <col min="8354" max="8354" width="13.7109375" customWidth="1"/>
    <col min="8355" max="8355" width="0" hidden="1" customWidth="1"/>
    <col min="8356" max="8359" width="13.85546875" customWidth="1"/>
    <col min="8360" max="8361" width="8.7109375" customWidth="1"/>
    <col min="8602" max="8602" width="4.42578125" customWidth="1"/>
    <col min="8603" max="8603" width="4.28515625" customWidth="1"/>
    <col min="8604" max="8604" width="6.28515625" customWidth="1"/>
    <col min="8605" max="8605" width="8" customWidth="1"/>
    <col min="8610" max="8610" width="13.7109375" customWidth="1"/>
    <col min="8611" max="8611" width="0" hidden="1" customWidth="1"/>
    <col min="8612" max="8615" width="13.85546875" customWidth="1"/>
    <col min="8616" max="8617" width="8.7109375" customWidth="1"/>
    <col min="8858" max="8858" width="4.42578125" customWidth="1"/>
    <col min="8859" max="8859" width="4.28515625" customWidth="1"/>
    <col min="8860" max="8860" width="6.28515625" customWidth="1"/>
    <col min="8861" max="8861" width="8" customWidth="1"/>
    <col min="8866" max="8866" width="13.7109375" customWidth="1"/>
    <col min="8867" max="8867" width="0" hidden="1" customWidth="1"/>
    <col min="8868" max="8871" width="13.85546875" customWidth="1"/>
    <col min="8872" max="8873" width="8.7109375" customWidth="1"/>
    <col min="9114" max="9114" width="4.42578125" customWidth="1"/>
    <col min="9115" max="9115" width="4.28515625" customWidth="1"/>
    <col min="9116" max="9116" width="6.28515625" customWidth="1"/>
    <col min="9117" max="9117" width="8" customWidth="1"/>
    <col min="9122" max="9122" width="13.7109375" customWidth="1"/>
    <col min="9123" max="9123" width="0" hidden="1" customWidth="1"/>
    <col min="9124" max="9127" width="13.85546875" customWidth="1"/>
    <col min="9128" max="9129" width="8.7109375" customWidth="1"/>
    <col min="9370" max="9370" width="4.42578125" customWidth="1"/>
    <col min="9371" max="9371" width="4.28515625" customWidth="1"/>
    <col min="9372" max="9372" width="6.28515625" customWidth="1"/>
    <col min="9373" max="9373" width="8" customWidth="1"/>
    <col min="9378" max="9378" width="13.7109375" customWidth="1"/>
    <col min="9379" max="9379" width="0" hidden="1" customWidth="1"/>
    <col min="9380" max="9383" width="13.85546875" customWidth="1"/>
    <col min="9384" max="9385" width="8.7109375" customWidth="1"/>
    <col min="9626" max="9626" width="4.42578125" customWidth="1"/>
    <col min="9627" max="9627" width="4.28515625" customWidth="1"/>
    <col min="9628" max="9628" width="6.28515625" customWidth="1"/>
    <col min="9629" max="9629" width="8" customWidth="1"/>
    <col min="9634" max="9634" width="13.7109375" customWidth="1"/>
    <col min="9635" max="9635" width="0" hidden="1" customWidth="1"/>
    <col min="9636" max="9639" width="13.85546875" customWidth="1"/>
    <col min="9640" max="9641" width="8.7109375" customWidth="1"/>
    <col min="9882" max="9882" width="4.42578125" customWidth="1"/>
    <col min="9883" max="9883" width="4.28515625" customWidth="1"/>
    <col min="9884" max="9884" width="6.28515625" customWidth="1"/>
    <col min="9885" max="9885" width="8" customWidth="1"/>
    <col min="9890" max="9890" width="13.7109375" customWidth="1"/>
    <col min="9891" max="9891" width="0" hidden="1" customWidth="1"/>
    <col min="9892" max="9895" width="13.85546875" customWidth="1"/>
    <col min="9896" max="9897" width="8.7109375" customWidth="1"/>
    <col min="10138" max="10138" width="4.42578125" customWidth="1"/>
    <col min="10139" max="10139" width="4.28515625" customWidth="1"/>
    <col min="10140" max="10140" width="6.28515625" customWidth="1"/>
    <col min="10141" max="10141" width="8" customWidth="1"/>
    <col min="10146" max="10146" width="13.7109375" customWidth="1"/>
    <col min="10147" max="10147" width="0" hidden="1" customWidth="1"/>
    <col min="10148" max="10151" width="13.85546875" customWidth="1"/>
    <col min="10152" max="10153" width="8.7109375" customWidth="1"/>
    <col min="10394" max="10394" width="4.42578125" customWidth="1"/>
    <col min="10395" max="10395" width="4.28515625" customWidth="1"/>
    <col min="10396" max="10396" width="6.28515625" customWidth="1"/>
    <col min="10397" max="10397" width="8" customWidth="1"/>
    <col min="10402" max="10402" width="13.7109375" customWidth="1"/>
    <col min="10403" max="10403" width="0" hidden="1" customWidth="1"/>
    <col min="10404" max="10407" width="13.85546875" customWidth="1"/>
    <col min="10408" max="10409" width="8.7109375" customWidth="1"/>
    <col min="10650" max="10650" width="4.42578125" customWidth="1"/>
    <col min="10651" max="10651" width="4.28515625" customWidth="1"/>
    <col min="10652" max="10652" width="6.28515625" customWidth="1"/>
    <col min="10653" max="10653" width="8" customWidth="1"/>
    <col min="10658" max="10658" width="13.7109375" customWidth="1"/>
    <col min="10659" max="10659" width="0" hidden="1" customWidth="1"/>
    <col min="10660" max="10663" width="13.85546875" customWidth="1"/>
    <col min="10664" max="10665" width="8.7109375" customWidth="1"/>
    <col min="10906" max="10906" width="4.42578125" customWidth="1"/>
    <col min="10907" max="10907" width="4.28515625" customWidth="1"/>
    <col min="10908" max="10908" width="6.28515625" customWidth="1"/>
    <col min="10909" max="10909" width="8" customWidth="1"/>
    <col min="10914" max="10914" width="13.7109375" customWidth="1"/>
    <col min="10915" max="10915" width="0" hidden="1" customWidth="1"/>
    <col min="10916" max="10919" width="13.85546875" customWidth="1"/>
    <col min="10920" max="10921" width="8.7109375" customWidth="1"/>
    <col min="11162" max="11162" width="4.42578125" customWidth="1"/>
    <col min="11163" max="11163" width="4.28515625" customWidth="1"/>
    <col min="11164" max="11164" width="6.28515625" customWidth="1"/>
    <col min="11165" max="11165" width="8" customWidth="1"/>
    <col min="11170" max="11170" width="13.7109375" customWidth="1"/>
    <col min="11171" max="11171" width="0" hidden="1" customWidth="1"/>
    <col min="11172" max="11175" width="13.85546875" customWidth="1"/>
    <col min="11176" max="11177" width="8.7109375" customWidth="1"/>
    <col min="11418" max="11418" width="4.42578125" customWidth="1"/>
    <col min="11419" max="11419" width="4.28515625" customWidth="1"/>
    <col min="11420" max="11420" width="6.28515625" customWidth="1"/>
    <col min="11421" max="11421" width="8" customWidth="1"/>
    <col min="11426" max="11426" width="13.7109375" customWidth="1"/>
    <col min="11427" max="11427" width="0" hidden="1" customWidth="1"/>
    <col min="11428" max="11431" width="13.85546875" customWidth="1"/>
    <col min="11432" max="11433" width="8.7109375" customWidth="1"/>
    <col min="11674" max="11674" width="4.42578125" customWidth="1"/>
    <col min="11675" max="11675" width="4.28515625" customWidth="1"/>
    <col min="11676" max="11676" width="6.28515625" customWidth="1"/>
    <col min="11677" max="11677" width="8" customWidth="1"/>
    <col min="11682" max="11682" width="13.7109375" customWidth="1"/>
    <col min="11683" max="11683" width="0" hidden="1" customWidth="1"/>
    <col min="11684" max="11687" width="13.85546875" customWidth="1"/>
    <col min="11688" max="11689" width="8.7109375" customWidth="1"/>
    <col min="11930" max="11930" width="4.42578125" customWidth="1"/>
    <col min="11931" max="11931" width="4.28515625" customWidth="1"/>
    <col min="11932" max="11932" width="6.28515625" customWidth="1"/>
    <col min="11933" max="11933" width="8" customWidth="1"/>
    <col min="11938" max="11938" width="13.7109375" customWidth="1"/>
    <col min="11939" max="11939" width="0" hidden="1" customWidth="1"/>
    <col min="11940" max="11943" width="13.85546875" customWidth="1"/>
    <col min="11944" max="11945" width="8.7109375" customWidth="1"/>
    <col min="12186" max="12186" width="4.42578125" customWidth="1"/>
    <col min="12187" max="12187" width="4.28515625" customWidth="1"/>
    <col min="12188" max="12188" width="6.28515625" customWidth="1"/>
    <col min="12189" max="12189" width="8" customWidth="1"/>
    <col min="12194" max="12194" width="13.7109375" customWidth="1"/>
    <col min="12195" max="12195" width="0" hidden="1" customWidth="1"/>
    <col min="12196" max="12199" width="13.85546875" customWidth="1"/>
    <col min="12200" max="12201" width="8.7109375" customWidth="1"/>
    <col min="12442" max="12442" width="4.42578125" customWidth="1"/>
    <col min="12443" max="12443" width="4.28515625" customWidth="1"/>
    <col min="12444" max="12444" width="6.28515625" customWidth="1"/>
    <col min="12445" max="12445" width="8" customWidth="1"/>
    <col min="12450" max="12450" width="13.7109375" customWidth="1"/>
    <col min="12451" max="12451" width="0" hidden="1" customWidth="1"/>
    <col min="12452" max="12455" width="13.85546875" customWidth="1"/>
    <col min="12456" max="12457" width="8.7109375" customWidth="1"/>
    <col min="12698" max="12698" width="4.42578125" customWidth="1"/>
    <col min="12699" max="12699" width="4.28515625" customWidth="1"/>
    <col min="12700" max="12700" width="6.28515625" customWidth="1"/>
    <col min="12701" max="12701" width="8" customWidth="1"/>
    <col min="12706" max="12706" width="13.7109375" customWidth="1"/>
    <col min="12707" max="12707" width="0" hidden="1" customWidth="1"/>
    <col min="12708" max="12711" width="13.85546875" customWidth="1"/>
    <col min="12712" max="12713" width="8.7109375" customWidth="1"/>
    <col min="12954" max="12954" width="4.42578125" customWidth="1"/>
    <col min="12955" max="12955" width="4.28515625" customWidth="1"/>
    <col min="12956" max="12956" width="6.28515625" customWidth="1"/>
    <col min="12957" max="12957" width="8" customWidth="1"/>
    <col min="12962" max="12962" width="13.7109375" customWidth="1"/>
    <col min="12963" max="12963" width="0" hidden="1" customWidth="1"/>
    <col min="12964" max="12967" width="13.85546875" customWidth="1"/>
    <col min="12968" max="12969" width="8.7109375" customWidth="1"/>
    <col min="13210" max="13210" width="4.42578125" customWidth="1"/>
    <col min="13211" max="13211" width="4.28515625" customWidth="1"/>
    <col min="13212" max="13212" width="6.28515625" customWidth="1"/>
    <col min="13213" max="13213" width="8" customWidth="1"/>
    <col min="13218" max="13218" width="13.7109375" customWidth="1"/>
    <col min="13219" max="13219" width="0" hidden="1" customWidth="1"/>
    <col min="13220" max="13223" width="13.85546875" customWidth="1"/>
    <col min="13224" max="13225" width="8.7109375" customWidth="1"/>
    <col min="13466" max="13466" width="4.42578125" customWidth="1"/>
    <col min="13467" max="13467" width="4.28515625" customWidth="1"/>
    <col min="13468" max="13468" width="6.28515625" customWidth="1"/>
    <col min="13469" max="13469" width="8" customWidth="1"/>
    <col min="13474" max="13474" width="13.7109375" customWidth="1"/>
    <col min="13475" max="13475" width="0" hidden="1" customWidth="1"/>
    <col min="13476" max="13479" width="13.85546875" customWidth="1"/>
    <col min="13480" max="13481" width="8.7109375" customWidth="1"/>
    <col min="13722" max="13722" width="4.42578125" customWidth="1"/>
    <col min="13723" max="13723" width="4.28515625" customWidth="1"/>
    <col min="13724" max="13724" width="6.28515625" customWidth="1"/>
    <col min="13725" max="13725" width="8" customWidth="1"/>
    <col min="13730" max="13730" width="13.7109375" customWidth="1"/>
    <col min="13731" max="13731" width="0" hidden="1" customWidth="1"/>
    <col min="13732" max="13735" width="13.85546875" customWidth="1"/>
    <col min="13736" max="13737" width="8.7109375" customWidth="1"/>
    <col min="13978" max="13978" width="4.42578125" customWidth="1"/>
    <col min="13979" max="13979" width="4.28515625" customWidth="1"/>
    <col min="13980" max="13980" width="6.28515625" customWidth="1"/>
    <col min="13981" max="13981" width="8" customWidth="1"/>
    <col min="13986" max="13986" width="13.7109375" customWidth="1"/>
    <col min="13987" max="13987" width="0" hidden="1" customWidth="1"/>
    <col min="13988" max="13991" width="13.85546875" customWidth="1"/>
    <col min="13992" max="13993" width="8.7109375" customWidth="1"/>
    <col min="14234" max="14234" width="4.42578125" customWidth="1"/>
    <col min="14235" max="14235" width="4.28515625" customWidth="1"/>
    <col min="14236" max="14236" width="6.28515625" customWidth="1"/>
    <col min="14237" max="14237" width="8" customWidth="1"/>
    <col min="14242" max="14242" width="13.7109375" customWidth="1"/>
    <col min="14243" max="14243" width="0" hidden="1" customWidth="1"/>
    <col min="14244" max="14247" width="13.85546875" customWidth="1"/>
    <col min="14248" max="14249" width="8.7109375" customWidth="1"/>
    <col min="14490" max="14490" width="4.42578125" customWidth="1"/>
    <col min="14491" max="14491" width="4.28515625" customWidth="1"/>
    <col min="14492" max="14492" width="6.28515625" customWidth="1"/>
    <col min="14493" max="14493" width="8" customWidth="1"/>
    <col min="14498" max="14498" width="13.7109375" customWidth="1"/>
    <col min="14499" max="14499" width="0" hidden="1" customWidth="1"/>
    <col min="14500" max="14503" width="13.85546875" customWidth="1"/>
    <col min="14504" max="14505" width="8.7109375" customWidth="1"/>
    <col min="14746" max="14746" width="4.42578125" customWidth="1"/>
    <col min="14747" max="14747" width="4.28515625" customWidth="1"/>
    <col min="14748" max="14748" width="6.28515625" customWidth="1"/>
    <col min="14749" max="14749" width="8" customWidth="1"/>
    <col min="14754" max="14754" width="13.7109375" customWidth="1"/>
    <col min="14755" max="14755" width="0" hidden="1" customWidth="1"/>
    <col min="14756" max="14759" width="13.85546875" customWidth="1"/>
    <col min="14760" max="14761" width="8.7109375" customWidth="1"/>
    <col min="15002" max="15002" width="4.42578125" customWidth="1"/>
    <col min="15003" max="15003" width="4.28515625" customWidth="1"/>
    <col min="15004" max="15004" width="6.28515625" customWidth="1"/>
    <col min="15005" max="15005" width="8" customWidth="1"/>
    <col min="15010" max="15010" width="13.7109375" customWidth="1"/>
    <col min="15011" max="15011" width="0" hidden="1" customWidth="1"/>
    <col min="15012" max="15015" width="13.85546875" customWidth="1"/>
    <col min="15016" max="15017" width="8.7109375" customWidth="1"/>
  </cols>
  <sheetData>
    <row r="1" spans="1:16" ht="12.75" customHeight="1" x14ac:dyDescent="0.25">
      <c r="A1" s="46" t="s">
        <v>49</v>
      </c>
    </row>
    <row r="2" spans="1:16" ht="12.75" customHeight="1" x14ac:dyDescent="0.25">
      <c r="E2" s="46" t="s">
        <v>50</v>
      </c>
    </row>
    <row r="3" spans="1:16" ht="12.75" customHeight="1" x14ac:dyDescent="0.25">
      <c r="A3" s="240" t="s">
        <v>51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</row>
    <row r="4" spans="1:16" ht="12.75" customHeight="1" x14ac:dyDescent="0.25">
      <c r="A4" s="47"/>
      <c r="B4" s="47"/>
      <c r="C4" s="47"/>
      <c r="D4" s="47"/>
      <c r="E4" s="241"/>
      <c r="F4" s="241"/>
      <c r="G4" s="241"/>
      <c r="H4" s="241"/>
      <c r="I4" s="241"/>
      <c r="J4" s="47"/>
      <c r="K4" s="47"/>
      <c r="L4" s="47"/>
      <c r="M4" s="47"/>
      <c r="N4" s="47"/>
      <c r="O4" s="47"/>
      <c r="P4" s="47"/>
    </row>
    <row r="5" spans="1:16" ht="26.25" customHeight="1" x14ac:dyDescent="0.25">
      <c r="A5" s="242" t="s">
        <v>52</v>
      </c>
      <c r="B5" s="242"/>
      <c r="C5" s="242"/>
      <c r="D5" s="48"/>
      <c r="E5" s="242" t="s">
        <v>53</v>
      </c>
      <c r="F5" s="242"/>
      <c r="G5" s="242"/>
      <c r="H5" s="242"/>
      <c r="I5" s="242"/>
      <c r="J5" s="49"/>
      <c r="K5" s="50" t="s">
        <v>139</v>
      </c>
      <c r="L5" s="50" t="s">
        <v>154</v>
      </c>
      <c r="M5" s="50" t="s">
        <v>147</v>
      </c>
      <c r="N5" s="50" t="s">
        <v>148</v>
      </c>
      <c r="O5" s="50" t="s">
        <v>54</v>
      </c>
      <c r="P5" s="50" t="s">
        <v>55</v>
      </c>
    </row>
    <row r="6" spans="1:16" ht="12.75" customHeight="1" x14ac:dyDescent="0.25">
      <c r="A6" s="51"/>
      <c r="B6" s="51"/>
      <c r="C6" s="51"/>
      <c r="D6" s="51"/>
      <c r="E6" s="243"/>
      <c r="F6" s="243"/>
      <c r="G6" s="243"/>
      <c r="H6" s="243"/>
      <c r="I6" s="243"/>
      <c r="J6" s="51"/>
      <c r="K6" s="52">
        <v>1</v>
      </c>
      <c r="L6" s="52">
        <v>2</v>
      </c>
      <c r="M6" s="52">
        <v>3</v>
      </c>
      <c r="N6" s="52">
        <v>4</v>
      </c>
      <c r="O6" s="52">
        <v>5</v>
      </c>
      <c r="P6" s="52">
        <v>6</v>
      </c>
    </row>
    <row r="7" spans="1:16" s="91" customFormat="1" ht="12.75" customHeight="1" x14ac:dyDescent="0.2">
      <c r="A7" s="87">
        <v>6</v>
      </c>
      <c r="B7" s="88"/>
      <c r="C7" s="88"/>
      <c r="D7" s="88"/>
      <c r="E7" s="236" t="s">
        <v>56</v>
      </c>
      <c r="F7" s="236"/>
      <c r="G7" s="236"/>
      <c r="H7" s="236"/>
      <c r="I7" s="236"/>
      <c r="J7" s="89"/>
      <c r="K7" s="90">
        <f>SUM(K9+K14+K18+K24+K30)</f>
        <v>1130141.47</v>
      </c>
      <c r="L7" s="90">
        <f>SUM(L9+L14+L18+L24+L30)</f>
        <v>1379778</v>
      </c>
      <c r="M7" s="90">
        <f>SUM(M9+M14+M18+M24+M30)</f>
        <v>1560597</v>
      </c>
      <c r="N7" s="90">
        <f>SUM(N9+N14+N18+N24+N30)</f>
        <v>1397118.56</v>
      </c>
      <c r="O7" s="90">
        <f>N7/K7*100</f>
        <v>123.62333363450509</v>
      </c>
      <c r="P7" s="90">
        <f>N7/M7*100</f>
        <v>89.524621667220956</v>
      </c>
    </row>
    <row r="8" spans="1:16" s="35" customFormat="1" ht="12.75" customHeight="1" x14ac:dyDescent="0.25">
      <c r="A8" s="54"/>
      <c r="B8" s="55"/>
      <c r="C8" s="55"/>
      <c r="D8" s="55"/>
      <c r="E8" s="237"/>
      <c r="F8" s="237"/>
      <c r="G8" s="237"/>
      <c r="H8" s="237"/>
      <c r="I8" s="237"/>
      <c r="J8" s="56"/>
      <c r="K8" s="57"/>
      <c r="L8" s="57"/>
      <c r="M8" s="57"/>
      <c r="N8" s="57"/>
      <c r="O8" s="57"/>
      <c r="P8" s="57"/>
    </row>
    <row r="9" spans="1:16" s="95" customFormat="1" ht="12.75" customHeight="1" x14ac:dyDescent="0.2">
      <c r="A9" s="92">
        <v>63</v>
      </c>
      <c r="B9" s="93"/>
      <c r="C9" s="93"/>
      <c r="D9" s="93"/>
      <c r="E9" s="238" t="s">
        <v>57</v>
      </c>
      <c r="F9" s="238"/>
      <c r="G9" s="238"/>
      <c r="H9" s="238"/>
      <c r="I9" s="238"/>
      <c r="J9" s="93"/>
      <c r="K9" s="94">
        <f>K11</f>
        <v>11044.6</v>
      </c>
      <c r="L9" s="94">
        <f>L11</f>
        <v>6703</v>
      </c>
      <c r="M9" s="94">
        <f>M11</f>
        <v>4523</v>
      </c>
      <c r="N9" s="94">
        <f>N11</f>
        <v>1802</v>
      </c>
      <c r="O9" s="94">
        <f>N9/K9*100</f>
        <v>16.315665574126722</v>
      </c>
      <c r="P9" s="94">
        <f>N9/M9*100</f>
        <v>39.840813619279238</v>
      </c>
    </row>
    <row r="10" spans="1:16" s="58" customFormat="1" ht="12.75" customHeight="1" x14ac:dyDescent="0.2">
      <c r="A10" s="59"/>
      <c r="B10" s="59"/>
      <c r="C10" s="59"/>
      <c r="D10" s="59"/>
      <c r="E10" s="239"/>
      <c r="F10" s="239"/>
      <c r="G10" s="239"/>
      <c r="H10" s="239"/>
      <c r="I10" s="239"/>
      <c r="J10" s="59"/>
      <c r="K10" s="60"/>
      <c r="L10" s="60"/>
      <c r="M10" s="60"/>
      <c r="N10" s="60"/>
      <c r="O10" s="60"/>
      <c r="P10" s="60"/>
    </row>
    <row r="11" spans="1:16" s="58" customFormat="1" ht="12.75" customHeight="1" x14ac:dyDescent="0.2">
      <c r="A11" s="59"/>
      <c r="B11" s="61">
        <v>633</v>
      </c>
      <c r="C11" s="61"/>
      <c r="D11" s="61"/>
      <c r="E11" s="244" t="s">
        <v>58</v>
      </c>
      <c r="F11" s="244"/>
      <c r="G11" s="244"/>
      <c r="H11" s="244"/>
      <c r="I11" s="244"/>
      <c r="J11" s="59"/>
      <c r="K11" s="62">
        <f>K12</f>
        <v>11044.6</v>
      </c>
      <c r="L11" s="62">
        <f>L12</f>
        <v>6703</v>
      </c>
      <c r="M11" s="62">
        <f>M12</f>
        <v>4523</v>
      </c>
      <c r="N11" s="62">
        <f>N12</f>
        <v>1802</v>
      </c>
      <c r="O11" s="62">
        <f>N11/K11*100</f>
        <v>16.315665574126722</v>
      </c>
      <c r="P11" s="62">
        <f>N11/M11*100</f>
        <v>39.840813619279238</v>
      </c>
    </row>
    <row r="12" spans="1:16" s="58" customFormat="1" ht="12.75" customHeight="1" x14ac:dyDescent="0.2">
      <c r="A12" s="59"/>
      <c r="B12" s="59"/>
      <c r="C12" s="63">
        <v>6331</v>
      </c>
      <c r="D12" s="59"/>
      <c r="E12" s="244" t="s">
        <v>59</v>
      </c>
      <c r="F12" s="244"/>
      <c r="G12" s="244"/>
      <c r="H12" s="244"/>
      <c r="I12" s="244"/>
      <c r="J12" s="59"/>
      <c r="K12" s="64">
        <v>11044.6</v>
      </c>
      <c r="L12" s="64">
        <v>6703</v>
      </c>
      <c r="M12" s="64">
        <v>4523</v>
      </c>
      <c r="N12" s="64">
        <v>1802</v>
      </c>
      <c r="O12" s="64">
        <f>N12/K12*100</f>
        <v>16.315665574126722</v>
      </c>
      <c r="P12" s="62">
        <f>N12/M12*100</f>
        <v>39.840813619279238</v>
      </c>
    </row>
    <row r="13" spans="1:16" s="58" customFormat="1" ht="12.75" customHeight="1" x14ac:dyDescent="0.2">
      <c r="A13" s="59"/>
      <c r="B13" s="59"/>
      <c r="C13" s="63"/>
      <c r="D13" s="59"/>
      <c r="E13" s="65"/>
      <c r="F13" s="65"/>
      <c r="G13" s="65"/>
      <c r="H13" s="65"/>
      <c r="I13" s="65"/>
      <c r="J13" s="59"/>
      <c r="K13" s="64"/>
      <c r="L13" s="68"/>
      <c r="M13" s="68"/>
      <c r="N13" s="64"/>
      <c r="O13" s="64"/>
      <c r="P13" s="62"/>
    </row>
    <row r="14" spans="1:16" s="95" customFormat="1" ht="12.75" customHeight="1" x14ac:dyDescent="0.2">
      <c r="A14" s="93">
        <v>64</v>
      </c>
      <c r="B14" s="93"/>
      <c r="C14" s="96"/>
      <c r="D14" s="93"/>
      <c r="E14" s="97" t="s">
        <v>60</v>
      </c>
      <c r="F14" s="97"/>
      <c r="G14" s="97"/>
      <c r="H14" s="97"/>
      <c r="I14" s="97"/>
      <c r="J14" s="93"/>
      <c r="K14" s="98">
        <f>K16</f>
        <v>0.28999999999999998</v>
      </c>
      <c r="L14" s="98">
        <f>L16</f>
        <v>1</v>
      </c>
      <c r="M14" s="98">
        <f>M16</f>
        <v>1</v>
      </c>
      <c r="N14" s="98">
        <f>N16</f>
        <v>0.3</v>
      </c>
      <c r="O14" s="98">
        <f>N14/K14*100</f>
        <v>103.44827586206897</v>
      </c>
      <c r="P14" s="98">
        <f>N14/M14*100</f>
        <v>30</v>
      </c>
    </row>
    <row r="15" spans="1:16" s="58" customFormat="1" ht="12.75" customHeight="1" x14ac:dyDescent="0.2">
      <c r="A15" s="59"/>
      <c r="B15" s="59"/>
      <c r="C15" s="63"/>
      <c r="D15" s="59"/>
      <c r="E15" s="65"/>
      <c r="F15" s="65"/>
      <c r="G15" s="65"/>
      <c r="H15" s="65"/>
      <c r="I15" s="65"/>
      <c r="J15" s="59"/>
      <c r="K15" s="64"/>
      <c r="L15" s="68"/>
      <c r="M15" s="68"/>
      <c r="N15" s="64"/>
      <c r="O15" s="64"/>
      <c r="P15" s="62"/>
    </row>
    <row r="16" spans="1:16" s="58" customFormat="1" ht="12.75" customHeight="1" x14ac:dyDescent="0.2">
      <c r="A16" s="59"/>
      <c r="B16" s="59">
        <v>641</v>
      </c>
      <c r="C16" s="63"/>
      <c r="D16" s="59"/>
      <c r="E16" s="65" t="s">
        <v>61</v>
      </c>
      <c r="F16" s="65"/>
      <c r="G16" s="65"/>
      <c r="H16" s="65"/>
      <c r="I16" s="65"/>
      <c r="J16" s="59"/>
      <c r="K16" s="62">
        <f>K17</f>
        <v>0.28999999999999998</v>
      </c>
      <c r="L16" s="62">
        <f>L17</f>
        <v>1</v>
      </c>
      <c r="M16" s="62">
        <f>M17</f>
        <v>1</v>
      </c>
      <c r="N16" s="62">
        <f>N17</f>
        <v>0.3</v>
      </c>
      <c r="O16" s="64">
        <f>N16/K16*100</f>
        <v>103.44827586206897</v>
      </c>
      <c r="P16" s="64">
        <f>N16/M16*100</f>
        <v>30</v>
      </c>
    </row>
    <row r="17" spans="1:16" s="58" customFormat="1" ht="12.75" customHeight="1" x14ac:dyDescent="0.2">
      <c r="A17" s="59"/>
      <c r="B17" s="59"/>
      <c r="C17" s="63">
        <v>6413</v>
      </c>
      <c r="D17" s="59"/>
      <c r="E17" s="63" t="s">
        <v>62</v>
      </c>
      <c r="F17" s="65"/>
      <c r="G17" s="65"/>
      <c r="H17" s="65"/>
      <c r="I17" s="65"/>
      <c r="J17" s="59"/>
      <c r="K17" s="64">
        <v>0.28999999999999998</v>
      </c>
      <c r="L17" s="67">
        <v>1</v>
      </c>
      <c r="M17" s="67">
        <v>1</v>
      </c>
      <c r="N17" s="64">
        <v>0.3</v>
      </c>
      <c r="O17" s="64">
        <f>N17/K17*100</f>
        <v>103.44827586206897</v>
      </c>
      <c r="P17" s="64">
        <f>N17/M17*100</f>
        <v>30</v>
      </c>
    </row>
    <row r="18" spans="1:16" s="58" customFormat="1" ht="12.75" customHeight="1" x14ac:dyDescent="0.2">
      <c r="A18" s="245">
        <v>65</v>
      </c>
      <c r="B18" s="246"/>
      <c r="C18" s="246"/>
      <c r="D18" s="246"/>
      <c r="E18" s="247" t="s">
        <v>63</v>
      </c>
      <c r="F18" s="247"/>
      <c r="G18" s="247"/>
      <c r="H18" s="247"/>
      <c r="I18" s="247"/>
      <c r="J18" s="93"/>
      <c r="K18" s="249">
        <f>K21</f>
        <v>189130.71</v>
      </c>
      <c r="L18" s="249">
        <f>L21</f>
        <v>217400</v>
      </c>
      <c r="M18" s="249">
        <f>M21</f>
        <v>190000</v>
      </c>
      <c r="N18" s="249">
        <f>N21</f>
        <v>192113.78</v>
      </c>
      <c r="O18" s="249">
        <f>N18/K18*100</f>
        <v>101.57725310712364</v>
      </c>
      <c r="P18" s="249">
        <f>N18/M18*100</f>
        <v>101.11251578947369</v>
      </c>
    </row>
    <row r="19" spans="1:16" s="58" customFormat="1" ht="12.75" customHeight="1" x14ac:dyDescent="0.2">
      <c r="A19" s="245"/>
      <c r="B19" s="246"/>
      <c r="C19" s="246"/>
      <c r="D19" s="246"/>
      <c r="E19" s="247"/>
      <c r="F19" s="247"/>
      <c r="G19" s="247"/>
      <c r="H19" s="247"/>
      <c r="I19" s="247"/>
      <c r="J19" s="93"/>
      <c r="K19" s="249"/>
      <c r="L19" s="249"/>
      <c r="M19" s="249"/>
      <c r="N19" s="249"/>
      <c r="O19" s="249"/>
      <c r="P19" s="249"/>
    </row>
    <row r="20" spans="1:16" s="58" customFormat="1" ht="12.75" customHeight="1" x14ac:dyDescent="0.2">
      <c r="A20" s="59"/>
      <c r="B20" s="59"/>
      <c r="C20" s="63"/>
      <c r="D20" s="59"/>
      <c r="E20" s="239"/>
      <c r="F20" s="239"/>
      <c r="G20" s="239"/>
      <c r="H20" s="239"/>
      <c r="I20" s="239"/>
      <c r="J20" s="59"/>
      <c r="K20" s="60"/>
      <c r="L20" s="60"/>
      <c r="M20" s="60"/>
      <c r="N20" s="60"/>
      <c r="O20" s="60"/>
      <c r="P20" s="60"/>
    </row>
    <row r="21" spans="1:16" s="58" customFormat="1" ht="12.75" customHeight="1" x14ac:dyDescent="0.2">
      <c r="A21" s="59"/>
      <c r="B21" s="61">
        <v>652</v>
      </c>
      <c r="C21" s="63"/>
      <c r="D21" s="59"/>
      <c r="E21" s="61" t="s">
        <v>64</v>
      </c>
      <c r="F21" s="59"/>
      <c r="G21" s="59"/>
      <c r="H21" s="59"/>
      <c r="I21" s="59"/>
      <c r="J21" s="59"/>
      <c r="K21" s="62">
        <f>K22</f>
        <v>189130.71</v>
      </c>
      <c r="L21" s="62">
        <f>L22</f>
        <v>217400</v>
      </c>
      <c r="M21" s="62">
        <f>M22</f>
        <v>190000</v>
      </c>
      <c r="N21" s="62">
        <f>N22</f>
        <v>192113.78</v>
      </c>
      <c r="O21" s="62">
        <f>N21/K21*100</f>
        <v>101.57725310712364</v>
      </c>
      <c r="P21" s="62">
        <f>N21/M21*100</f>
        <v>101.11251578947369</v>
      </c>
    </row>
    <row r="22" spans="1:16" s="58" customFormat="1" ht="12.75" customHeight="1" x14ac:dyDescent="0.2">
      <c r="A22" s="59"/>
      <c r="B22" s="59"/>
      <c r="C22" s="63">
        <v>6526</v>
      </c>
      <c r="D22" s="59"/>
      <c r="E22" s="239" t="s">
        <v>65</v>
      </c>
      <c r="F22" s="239"/>
      <c r="G22" s="239"/>
      <c r="H22" s="239"/>
      <c r="I22" s="239"/>
      <c r="J22" s="59"/>
      <c r="K22" s="60">
        <v>189130.71</v>
      </c>
      <c r="L22" s="67">
        <v>217400</v>
      </c>
      <c r="M22" s="60">
        <v>190000</v>
      </c>
      <c r="N22" s="60">
        <v>192113.78</v>
      </c>
      <c r="O22" s="64">
        <f>N22/K22*100</f>
        <v>101.57725310712364</v>
      </c>
      <c r="P22" s="64">
        <f>N22/M22*100</f>
        <v>101.11251578947369</v>
      </c>
    </row>
    <row r="23" spans="1:16" s="58" customFormat="1" ht="12.75" customHeight="1" x14ac:dyDescent="0.2">
      <c r="A23" s="59"/>
      <c r="B23" s="59"/>
      <c r="C23" s="63"/>
      <c r="D23" s="59"/>
      <c r="E23" s="239"/>
      <c r="F23" s="239"/>
      <c r="G23" s="239"/>
      <c r="H23" s="239"/>
      <c r="I23" s="239"/>
      <c r="J23" s="59"/>
      <c r="K23" s="60"/>
      <c r="L23" s="60"/>
      <c r="M23" s="60"/>
      <c r="N23" s="60"/>
      <c r="O23" s="60"/>
      <c r="P23" s="60"/>
    </row>
    <row r="24" spans="1:16" s="95" customFormat="1" ht="12.75" customHeight="1" x14ac:dyDescent="0.2">
      <c r="A24" s="93">
        <v>67</v>
      </c>
      <c r="B24" s="93"/>
      <c r="C24" s="93"/>
      <c r="D24" s="93"/>
      <c r="E24" s="248" t="s">
        <v>66</v>
      </c>
      <c r="F24" s="248"/>
      <c r="G24" s="248"/>
      <c r="H24" s="248"/>
      <c r="I24" s="248"/>
      <c r="J24" s="93"/>
      <c r="K24" s="104">
        <f>K26+K28</f>
        <v>929929.11</v>
      </c>
      <c r="L24" s="104">
        <f>L26</f>
        <v>1155674</v>
      </c>
      <c r="M24" s="104">
        <f>M26</f>
        <v>1366073</v>
      </c>
      <c r="N24" s="104">
        <f>N26+N28</f>
        <v>1203202.48</v>
      </c>
      <c r="O24" s="104">
        <f>N24/K24*100</f>
        <v>129.38647334096251</v>
      </c>
      <c r="P24" s="249">
        <f>N24/M24*100</f>
        <v>88.077465845529474</v>
      </c>
    </row>
    <row r="25" spans="1:16" s="58" customFormat="1" ht="12.75" customHeight="1" x14ac:dyDescent="0.2">
      <c r="A25" s="59"/>
      <c r="B25" s="59"/>
      <c r="C25" s="59"/>
      <c r="D25" s="59"/>
      <c r="E25" s="239"/>
      <c r="F25" s="239"/>
      <c r="G25" s="239"/>
      <c r="H25" s="239"/>
      <c r="I25" s="239"/>
      <c r="J25" s="59"/>
      <c r="K25" s="60"/>
      <c r="L25" s="60"/>
      <c r="M25" s="60"/>
      <c r="N25" s="60"/>
      <c r="O25" s="60"/>
      <c r="P25" s="249"/>
    </row>
    <row r="26" spans="1:16" s="58" customFormat="1" ht="26.25" customHeight="1" x14ac:dyDescent="0.2">
      <c r="A26" s="59"/>
      <c r="B26" s="69">
        <v>671</v>
      </c>
      <c r="C26" s="61"/>
      <c r="D26" s="61"/>
      <c r="E26" s="253" t="s">
        <v>67</v>
      </c>
      <c r="F26" s="253"/>
      <c r="G26" s="253"/>
      <c r="H26" s="253"/>
      <c r="I26" s="253"/>
      <c r="J26" s="59"/>
      <c r="K26" s="70">
        <f>K27</f>
        <v>924189.33</v>
      </c>
      <c r="L26" s="70">
        <f>L27+L28</f>
        <v>1155674</v>
      </c>
      <c r="M26" s="70">
        <f>M27+M28</f>
        <v>1366073</v>
      </c>
      <c r="N26" s="70">
        <f>N27</f>
        <v>1201339.98</v>
      </c>
      <c r="O26" s="71">
        <f>N26/K26*100</f>
        <v>129.98851436642317</v>
      </c>
      <c r="P26" s="70">
        <f>N26/M26*100</f>
        <v>87.941126133083657</v>
      </c>
    </row>
    <row r="27" spans="1:16" s="58" customFormat="1" ht="12.75" customHeight="1" x14ac:dyDescent="0.2">
      <c r="A27" s="59"/>
      <c r="B27" s="59"/>
      <c r="C27" s="63">
        <v>6711</v>
      </c>
      <c r="D27" s="59"/>
      <c r="E27" s="239" t="s">
        <v>68</v>
      </c>
      <c r="F27" s="239"/>
      <c r="G27" s="239"/>
      <c r="H27" s="239"/>
      <c r="I27" s="239"/>
      <c r="J27" s="59"/>
      <c r="K27" s="64">
        <v>924189.33</v>
      </c>
      <c r="L27" s="64">
        <v>1146674</v>
      </c>
      <c r="M27" s="64">
        <v>1354073</v>
      </c>
      <c r="N27" s="64">
        <v>1201339.98</v>
      </c>
      <c r="O27" s="64">
        <f>N27/K27*100</f>
        <v>129.98851436642317</v>
      </c>
      <c r="P27" s="64">
        <f>N27/M27*100</f>
        <v>88.72047371153549</v>
      </c>
    </row>
    <row r="28" spans="1:16" ht="12.75" customHeight="1" x14ac:dyDescent="0.25">
      <c r="A28" s="47"/>
      <c r="B28" s="47"/>
      <c r="C28" s="63">
        <v>6712</v>
      </c>
      <c r="D28" s="47"/>
      <c r="E28" s="239" t="s">
        <v>69</v>
      </c>
      <c r="F28" s="239"/>
      <c r="G28" s="239"/>
      <c r="H28" s="239"/>
      <c r="I28" s="239"/>
      <c r="J28" s="47"/>
      <c r="K28" s="67">
        <v>5739.78</v>
      </c>
      <c r="L28" s="60">
        <v>9000</v>
      </c>
      <c r="M28" s="60">
        <v>12000</v>
      </c>
      <c r="N28" s="67">
        <v>1862.5</v>
      </c>
      <c r="O28" s="64">
        <f>N28/K28*100</f>
        <v>32.448978880723651</v>
      </c>
      <c r="P28" s="64">
        <f>N28/M28*100</f>
        <v>15.520833333333334</v>
      </c>
    </row>
    <row r="29" spans="1:16" ht="12.75" customHeight="1" x14ac:dyDescent="0.25">
      <c r="A29" s="53"/>
      <c r="B29" s="53"/>
      <c r="C29" s="53"/>
      <c r="D29" s="53"/>
      <c r="E29" s="254"/>
      <c r="F29" s="254"/>
      <c r="G29" s="254"/>
      <c r="H29" s="254"/>
      <c r="I29" s="254"/>
      <c r="J29" s="53"/>
      <c r="K29" s="72"/>
      <c r="L29" s="72"/>
      <c r="M29" s="72"/>
      <c r="N29" s="72"/>
      <c r="O29" s="72"/>
      <c r="P29" s="72"/>
    </row>
    <row r="30" spans="1:16" s="110" customFormat="1" ht="12.75" customHeight="1" x14ac:dyDescent="0.25">
      <c r="A30" s="107">
        <v>68</v>
      </c>
      <c r="B30" s="107"/>
      <c r="C30" s="107"/>
      <c r="D30" s="107"/>
      <c r="E30" s="111" t="s">
        <v>118</v>
      </c>
      <c r="F30" s="108"/>
      <c r="G30" s="108"/>
      <c r="H30" s="108"/>
      <c r="I30" s="108"/>
      <c r="J30" s="107"/>
      <c r="K30" s="109">
        <f>K33</f>
        <v>36.76</v>
      </c>
      <c r="L30" s="109">
        <f>L33</f>
        <v>0</v>
      </c>
      <c r="M30" s="109">
        <f>M33</f>
        <v>0</v>
      </c>
      <c r="N30" s="109">
        <f>N33</f>
        <v>0</v>
      </c>
      <c r="O30" s="104">
        <f>N30/K30*100</f>
        <v>0</v>
      </c>
      <c r="P30" s="104">
        <v>0</v>
      </c>
    </row>
    <row r="31" spans="1:16" ht="12.75" customHeight="1" x14ac:dyDescent="0.25">
      <c r="A31" s="53"/>
      <c r="B31" s="53"/>
      <c r="C31" s="53"/>
      <c r="D31" s="53"/>
      <c r="E31" s="106"/>
      <c r="F31" s="106"/>
      <c r="G31" s="106"/>
      <c r="H31" s="106"/>
      <c r="I31" s="106"/>
      <c r="J31" s="53"/>
      <c r="K31" s="72"/>
      <c r="L31" s="72"/>
      <c r="M31" s="72"/>
      <c r="N31" s="72"/>
      <c r="O31" s="72"/>
      <c r="P31" s="72"/>
    </row>
    <row r="32" spans="1:16" ht="12.75" customHeight="1" x14ac:dyDescent="0.25">
      <c r="A32" s="53"/>
      <c r="B32" s="53">
        <v>683</v>
      </c>
      <c r="C32" s="53"/>
      <c r="D32" s="53"/>
      <c r="E32" s="83" t="s">
        <v>118</v>
      </c>
      <c r="F32" s="106"/>
      <c r="G32" s="106"/>
      <c r="H32" s="106"/>
      <c r="I32" s="106"/>
      <c r="J32" s="53"/>
      <c r="K32" s="112">
        <v>36.76</v>
      </c>
      <c r="L32" s="112">
        <f>L33</f>
        <v>0</v>
      </c>
      <c r="M32" s="112">
        <v>0</v>
      </c>
      <c r="N32" s="112">
        <v>0</v>
      </c>
      <c r="O32" s="113">
        <f>N32/K32*100</f>
        <v>0</v>
      </c>
      <c r="P32" s="113">
        <v>0</v>
      </c>
    </row>
    <row r="33" spans="1:16" s="53" customFormat="1" ht="12.75" customHeight="1" x14ac:dyDescent="0.2">
      <c r="C33" s="53">
        <v>6831</v>
      </c>
      <c r="E33" s="250" t="s">
        <v>118</v>
      </c>
      <c r="F33" s="250"/>
      <c r="G33" s="250"/>
      <c r="H33" s="250"/>
      <c r="I33" s="250"/>
      <c r="K33" s="73">
        <v>36.76</v>
      </c>
      <c r="L33" s="73">
        <v>0</v>
      </c>
      <c r="M33" s="73">
        <v>0</v>
      </c>
      <c r="N33" s="73">
        <v>0</v>
      </c>
      <c r="O33" s="71">
        <f>N33/K33*100</f>
        <v>0</v>
      </c>
      <c r="P33" s="71">
        <v>0</v>
      </c>
    </row>
    <row r="34" spans="1:16" s="53" customFormat="1" ht="12.75" customHeight="1" x14ac:dyDescent="0.2">
      <c r="E34" s="83"/>
      <c r="F34" s="83"/>
      <c r="G34" s="83"/>
      <c r="H34" s="83"/>
      <c r="I34" s="83"/>
      <c r="K34" s="73"/>
      <c r="L34" s="73"/>
      <c r="M34" s="73"/>
      <c r="N34" s="73"/>
      <c r="O34" s="73"/>
      <c r="P34" s="73"/>
    </row>
    <row r="35" spans="1:16" s="53" customFormat="1" ht="12.75" customHeight="1" x14ac:dyDescent="0.2">
      <c r="E35" s="159"/>
      <c r="F35" s="83"/>
      <c r="G35" s="83"/>
      <c r="H35" s="83"/>
      <c r="I35" s="83"/>
      <c r="K35" s="73"/>
      <c r="L35" s="73"/>
      <c r="M35" s="160"/>
      <c r="N35" s="73"/>
      <c r="O35" s="73"/>
      <c r="P35" s="73"/>
    </row>
    <row r="36" spans="1:16" s="91" customFormat="1" ht="12.75" customHeight="1" x14ac:dyDescent="0.2">
      <c r="A36" s="99">
        <v>3</v>
      </c>
      <c r="B36" s="99"/>
      <c r="C36" s="99"/>
      <c r="D36" s="99"/>
      <c r="E36" s="251" t="s">
        <v>70</v>
      </c>
      <c r="F36" s="251"/>
      <c r="G36" s="251"/>
      <c r="H36" s="251"/>
      <c r="I36" s="251"/>
      <c r="J36" s="251"/>
      <c r="K36" s="100">
        <f>SUM(K38+K49+K82)</f>
        <v>1110320.8500000001</v>
      </c>
      <c r="L36" s="100">
        <f>SUM(L38+L49+L82)</f>
        <v>1365778</v>
      </c>
      <c r="M36" s="100">
        <f>SUM(M38+M49+M82)</f>
        <v>1568625</v>
      </c>
      <c r="N36" s="100">
        <f>SUM(N38+N49+N82)</f>
        <v>1492073.3699999999</v>
      </c>
      <c r="O36" s="90">
        <f>N36/K36*100</f>
        <v>134.3821806102263</v>
      </c>
      <c r="P36" s="100">
        <f>N36/M36*100</f>
        <v>95.119825962228049</v>
      </c>
    </row>
    <row r="37" spans="1:16" ht="12.75" customHeight="1" x14ac:dyDescent="0.25">
      <c r="A37" s="74"/>
      <c r="B37" s="53"/>
      <c r="C37" s="53"/>
      <c r="D37" s="53"/>
      <c r="E37" s="250"/>
      <c r="F37" s="250"/>
      <c r="G37" s="250"/>
      <c r="H37" s="250"/>
      <c r="I37" s="250"/>
      <c r="J37" s="53"/>
      <c r="K37" s="73"/>
      <c r="L37" s="73"/>
      <c r="M37" s="73"/>
      <c r="N37" s="73"/>
      <c r="O37" s="73"/>
      <c r="P37" s="73"/>
    </row>
    <row r="38" spans="1:16" s="95" customFormat="1" ht="12" customHeight="1" x14ac:dyDescent="0.2">
      <c r="A38" s="101">
        <v>31</v>
      </c>
      <c r="B38" s="95" t="s">
        <v>71</v>
      </c>
      <c r="E38" s="252" t="s">
        <v>72</v>
      </c>
      <c r="F38" s="252"/>
      <c r="G38" s="252"/>
      <c r="H38" s="252"/>
      <c r="I38" s="252"/>
      <c r="J38" s="252"/>
      <c r="K38" s="102">
        <f>SUM(K40+K43+K46)</f>
        <v>897860.3</v>
      </c>
      <c r="L38" s="102">
        <f>SUM(L40+L43+L46)</f>
        <v>1087399</v>
      </c>
      <c r="M38" s="102">
        <f>SUM(M40+M43+M46)</f>
        <v>1305377</v>
      </c>
      <c r="N38" s="102">
        <f>SUM(N40+N43+N46)</f>
        <v>1269931.93</v>
      </c>
      <c r="O38" s="94">
        <f>N38/K38*100</f>
        <v>141.43981307559761</v>
      </c>
      <c r="P38" s="102">
        <f>N38/M38*100</f>
        <v>97.284687105717353</v>
      </c>
    </row>
    <row r="39" spans="1:16" s="58" customFormat="1" ht="12.75" customHeight="1" x14ac:dyDescent="0.2">
      <c r="E39" s="255"/>
      <c r="F39" s="255"/>
      <c r="G39" s="255"/>
      <c r="H39" s="255"/>
      <c r="I39" s="255"/>
      <c r="K39" s="64"/>
      <c r="L39" s="64"/>
      <c r="M39" s="64"/>
      <c r="N39" s="64"/>
      <c r="O39" s="64"/>
      <c r="P39" s="64"/>
    </row>
    <row r="40" spans="1:16" s="58" customFormat="1" ht="12.75" customHeight="1" x14ac:dyDescent="0.2">
      <c r="B40" s="75">
        <v>311</v>
      </c>
      <c r="E40" s="256" t="s">
        <v>13</v>
      </c>
      <c r="F40" s="256"/>
      <c r="G40" s="256"/>
      <c r="H40" s="256"/>
      <c r="I40" s="256"/>
      <c r="K40" s="66">
        <f>K41</f>
        <v>719866.03</v>
      </c>
      <c r="L40" s="66">
        <f>L41</f>
        <v>867900</v>
      </c>
      <c r="M40" s="66">
        <f>M41</f>
        <v>1035846</v>
      </c>
      <c r="N40" s="66">
        <f>N41</f>
        <v>1004454.77</v>
      </c>
      <c r="O40" s="62">
        <f>N40/K40*100</f>
        <v>139.53356987827303</v>
      </c>
      <c r="P40" s="66">
        <f>N40/M40*100</f>
        <v>96.969508015670286</v>
      </c>
    </row>
    <row r="41" spans="1:16" s="58" customFormat="1" ht="12.75" customHeight="1" x14ac:dyDescent="0.2">
      <c r="C41" s="76">
        <v>3111</v>
      </c>
      <c r="D41" s="77"/>
      <c r="E41" s="255" t="s">
        <v>73</v>
      </c>
      <c r="F41" s="255"/>
      <c r="G41" s="255"/>
      <c r="H41" s="255"/>
      <c r="I41" s="255"/>
      <c r="J41" s="255"/>
      <c r="K41" s="64">
        <v>719866.03</v>
      </c>
      <c r="L41" s="64">
        <v>867900</v>
      </c>
      <c r="M41" s="64">
        <v>1035846</v>
      </c>
      <c r="N41" s="64">
        <v>1004454.77</v>
      </c>
      <c r="O41" s="60">
        <f t="shared" ref="O41:O47" si="0">N41/K41*100</f>
        <v>139.53356987827303</v>
      </c>
      <c r="P41" s="64">
        <f>N41/M41*100</f>
        <v>96.969508015670286</v>
      </c>
    </row>
    <row r="42" spans="1:16" s="58" customFormat="1" ht="12.75" customHeight="1" x14ac:dyDescent="0.2">
      <c r="C42" s="76"/>
      <c r="E42" s="255"/>
      <c r="F42" s="255"/>
      <c r="G42" s="255"/>
      <c r="H42" s="255"/>
      <c r="I42" s="255"/>
      <c r="K42" s="64"/>
      <c r="L42" s="64"/>
      <c r="M42" s="64"/>
      <c r="N42" s="64"/>
      <c r="O42" s="62"/>
      <c r="P42" s="64"/>
    </row>
    <row r="43" spans="1:16" s="58" customFormat="1" ht="12.75" customHeight="1" x14ac:dyDescent="0.2">
      <c r="B43" s="75">
        <v>312</v>
      </c>
      <c r="C43" s="76"/>
      <c r="E43" s="256" t="s">
        <v>74</v>
      </c>
      <c r="F43" s="256"/>
      <c r="G43" s="256"/>
      <c r="H43" s="256"/>
      <c r="I43" s="256"/>
      <c r="J43" s="256"/>
      <c r="K43" s="66">
        <f>K44</f>
        <v>59216.12</v>
      </c>
      <c r="L43" s="66">
        <f>L44</f>
        <v>59796</v>
      </c>
      <c r="M43" s="66">
        <f>M44</f>
        <v>98616</v>
      </c>
      <c r="N43" s="66">
        <f>N44</f>
        <v>99735.23</v>
      </c>
      <c r="O43" s="62">
        <f t="shared" si="0"/>
        <v>168.42581040432907</v>
      </c>
      <c r="P43" s="66">
        <f>N43/M43*100</f>
        <v>101.13493753549119</v>
      </c>
    </row>
    <row r="44" spans="1:16" s="58" customFormat="1" ht="12.75" customHeight="1" x14ac:dyDescent="0.2">
      <c r="C44" s="76">
        <v>3121</v>
      </c>
      <c r="D44" s="77"/>
      <c r="E44" s="255" t="s">
        <v>74</v>
      </c>
      <c r="F44" s="255"/>
      <c r="G44" s="255"/>
      <c r="H44" s="255"/>
      <c r="I44" s="255"/>
      <c r="J44" s="255"/>
      <c r="K44" s="64">
        <v>59216.12</v>
      </c>
      <c r="L44" s="64">
        <v>59796</v>
      </c>
      <c r="M44" s="64">
        <v>98616</v>
      </c>
      <c r="N44" s="64">
        <v>99735.23</v>
      </c>
      <c r="O44" s="60">
        <f t="shared" si="0"/>
        <v>168.42581040432907</v>
      </c>
      <c r="P44" s="64">
        <f>N44/M44*100</f>
        <v>101.13493753549119</v>
      </c>
    </row>
    <row r="45" spans="1:16" s="58" customFormat="1" ht="12.75" customHeight="1" x14ac:dyDescent="0.2">
      <c r="C45" s="76"/>
      <c r="E45" s="255"/>
      <c r="F45" s="255"/>
      <c r="G45" s="255"/>
      <c r="H45" s="255"/>
      <c r="I45" s="255"/>
      <c r="K45" s="64"/>
      <c r="L45" s="64"/>
      <c r="M45" s="64"/>
      <c r="N45" s="64"/>
      <c r="O45" s="62"/>
      <c r="P45" s="64"/>
    </row>
    <row r="46" spans="1:16" s="58" customFormat="1" ht="12.75" customHeight="1" x14ac:dyDescent="0.2">
      <c r="B46" s="75">
        <v>313</v>
      </c>
      <c r="C46" s="76"/>
      <c r="E46" s="256" t="s">
        <v>75</v>
      </c>
      <c r="F46" s="256"/>
      <c r="G46" s="256"/>
      <c r="H46" s="256"/>
      <c r="I46" s="256"/>
      <c r="J46" s="256"/>
      <c r="K46" s="66">
        <f>SUM(K47:K47)</f>
        <v>118778.15</v>
      </c>
      <c r="L46" s="66">
        <f>SUM(L47:L47)</f>
        <v>159703</v>
      </c>
      <c r="M46" s="66">
        <f>SUM(M47:M47)</f>
        <v>170915</v>
      </c>
      <c r="N46" s="66">
        <f>SUM(N47:N47)</f>
        <v>165741.93</v>
      </c>
      <c r="O46" s="62">
        <f t="shared" si="0"/>
        <v>139.53907347437217</v>
      </c>
      <c r="P46" s="66">
        <f>N46/M46*100</f>
        <v>96.973308369657431</v>
      </c>
    </row>
    <row r="47" spans="1:16" s="58" customFormat="1" ht="12.75" customHeight="1" x14ac:dyDescent="0.2">
      <c r="C47" s="76">
        <v>3132</v>
      </c>
      <c r="D47" s="77"/>
      <c r="E47" s="255" t="s">
        <v>76</v>
      </c>
      <c r="F47" s="255"/>
      <c r="G47" s="255"/>
      <c r="H47" s="255"/>
      <c r="I47" s="255"/>
      <c r="J47" s="255"/>
      <c r="K47" s="64">
        <v>118778.15</v>
      </c>
      <c r="L47" s="64">
        <v>159703</v>
      </c>
      <c r="M47" s="64">
        <v>170915</v>
      </c>
      <c r="N47" s="64">
        <v>165741.93</v>
      </c>
      <c r="O47" s="60">
        <f t="shared" si="0"/>
        <v>139.53907347437217</v>
      </c>
      <c r="P47" s="64">
        <f>N47/M47*100</f>
        <v>96.973308369657431</v>
      </c>
    </row>
    <row r="48" spans="1:16" s="58" customFormat="1" ht="12.75" customHeight="1" x14ac:dyDescent="0.2">
      <c r="A48" s="75"/>
      <c r="C48" s="76"/>
      <c r="E48" s="255"/>
      <c r="F48" s="255"/>
      <c r="G48" s="255"/>
      <c r="H48" s="255"/>
      <c r="I48" s="255"/>
      <c r="K48" s="64"/>
      <c r="L48" s="64"/>
      <c r="M48" s="64"/>
      <c r="N48" s="64"/>
      <c r="O48" s="64"/>
      <c r="P48" s="64"/>
    </row>
    <row r="49" spans="1:16" s="95" customFormat="1" ht="12.75" customHeight="1" x14ac:dyDescent="0.2">
      <c r="A49" s="101">
        <v>32</v>
      </c>
      <c r="B49" s="101"/>
      <c r="C49" s="103"/>
      <c r="D49" s="101"/>
      <c r="E49" s="257" t="s">
        <v>77</v>
      </c>
      <c r="F49" s="257"/>
      <c r="G49" s="257"/>
      <c r="H49" s="257"/>
      <c r="I49" s="257"/>
      <c r="J49" s="257"/>
      <c r="K49" s="102">
        <f>SUM(K51+K56+K64+K75)</f>
        <v>209210.03</v>
      </c>
      <c r="L49" s="102">
        <f>SUM(L51+L56+L64+L75)</f>
        <v>274856</v>
      </c>
      <c r="M49" s="102">
        <f>SUM(M51+M56+M64+M75)</f>
        <v>259690</v>
      </c>
      <c r="N49" s="102">
        <f>SUM(N51+N56+N64+N75)</f>
        <v>218265.91999999998</v>
      </c>
      <c r="O49" s="94">
        <f>N49/K49*100</f>
        <v>104.32861177831674</v>
      </c>
      <c r="P49" s="102">
        <f>N49/M49*100</f>
        <v>84.048642612345475</v>
      </c>
    </row>
    <row r="50" spans="1:16" s="58" customFormat="1" ht="12.75" customHeight="1" x14ac:dyDescent="0.2">
      <c r="C50" s="76"/>
      <c r="E50" s="255"/>
      <c r="F50" s="255"/>
      <c r="G50" s="255"/>
      <c r="H50" s="255"/>
      <c r="I50" s="255"/>
      <c r="K50" s="64"/>
      <c r="L50" s="64"/>
      <c r="M50" s="64"/>
      <c r="N50" s="64"/>
      <c r="O50" s="64"/>
      <c r="P50" s="64"/>
    </row>
    <row r="51" spans="1:16" s="58" customFormat="1" ht="12.75" customHeight="1" x14ac:dyDescent="0.2">
      <c r="B51" s="75">
        <v>321</v>
      </c>
      <c r="C51" s="76"/>
      <c r="E51" s="256" t="s">
        <v>78</v>
      </c>
      <c r="F51" s="256"/>
      <c r="G51" s="256"/>
      <c r="H51" s="256"/>
      <c r="I51" s="256"/>
      <c r="J51" s="256"/>
      <c r="K51" s="66">
        <f>SUM(K52:K54)</f>
        <v>21225</v>
      </c>
      <c r="L51" s="66">
        <f>SUM(L52:L54)</f>
        <v>33470</v>
      </c>
      <c r="M51" s="66">
        <f>SUM(M52:M54)</f>
        <v>34570</v>
      </c>
      <c r="N51" s="66">
        <f>SUM(N52:N54)</f>
        <v>32290.880000000001</v>
      </c>
      <c r="O51" s="62">
        <f>N51/K51*100</f>
        <v>152.13606595995287</v>
      </c>
      <c r="P51" s="66">
        <f>N51/M51*100</f>
        <v>93.407231703789421</v>
      </c>
    </row>
    <row r="52" spans="1:16" s="58" customFormat="1" ht="12.75" customHeight="1" x14ac:dyDescent="0.2">
      <c r="C52" s="76">
        <v>3211</v>
      </c>
      <c r="D52" s="77"/>
      <c r="E52" s="255" t="s">
        <v>79</v>
      </c>
      <c r="F52" s="255"/>
      <c r="G52" s="255"/>
      <c r="H52" s="255"/>
      <c r="I52" s="255"/>
      <c r="J52" s="255"/>
      <c r="K52" s="64">
        <v>1206.68</v>
      </c>
      <c r="L52" s="64">
        <v>2470</v>
      </c>
      <c r="M52" s="64">
        <v>2070</v>
      </c>
      <c r="N52" s="64">
        <v>1266.3800000000001</v>
      </c>
      <c r="O52" s="64">
        <f>N52/K52*100</f>
        <v>104.94745914409786</v>
      </c>
      <c r="P52" s="64">
        <f>N52/M52*100</f>
        <v>61.177777777777784</v>
      </c>
    </row>
    <row r="53" spans="1:16" s="58" customFormat="1" ht="12.75" customHeight="1" x14ac:dyDescent="0.2">
      <c r="C53" s="76">
        <v>3212</v>
      </c>
      <c r="D53" s="77"/>
      <c r="E53" s="255" t="s">
        <v>80</v>
      </c>
      <c r="F53" s="255"/>
      <c r="G53" s="255"/>
      <c r="H53" s="255"/>
      <c r="I53" s="255"/>
      <c r="K53" s="64">
        <v>16579.96</v>
      </c>
      <c r="L53" s="64">
        <v>24000</v>
      </c>
      <c r="M53" s="64">
        <v>24000</v>
      </c>
      <c r="N53" s="64">
        <v>23161.03</v>
      </c>
      <c r="O53" s="64">
        <f>N53/K53*100</f>
        <v>139.69291843888647</v>
      </c>
      <c r="P53" s="64">
        <f>N53/M53*100</f>
        <v>96.50429166666666</v>
      </c>
    </row>
    <row r="54" spans="1:16" s="58" customFormat="1" ht="12.75" customHeight="1" x14ac:dyDescent="0.2">
      <c r="C54" s="76">
        <v>3213</v>
      </c>
      <c r="D54" s="77"/>
      <c r="E54" s="255" t="s">
        <v>81</v>
      </c>
      <c r="F54" s="255"/>
      <c r="G54" s="255"/>
      <c r="H54" s="255"/>
      <c r="I54" s="255"/>
      <c r="J54" s="255"/>
      <c r="K54" s="64">
        <v>3438.36</v>
      </c>
      <c r="L54" s="64">
        <v>7000</v>
      </c>
      <c r="M54" s="64">
        <v>8500</v>
      </c>
      <c r="N54" s="64">
        <v>7863.47</v>
      </c>
      <c r="O54" s="64">
        <f>N54/K54*100</f>
        <v>228.69827475889667</v>
      </c>
      <c r="P54" s="64">
        <f>N54/M54*100</f>
        <v>92.511411764705883</v>
      </c>
    </row>
    <row r="55" spans="1:16" s="58" customFormat="1" ht="12.75" customHeight="1" x14ac:dyDescent="0.2">
      <c r="C55" s="76"/>
      <c r="E55" s="255"/>
      <c r="F55" s="255"/>
      <c r="G55" s="255"/>
      <c r="H55" s="255"/>
      <c r="I55" s="255"/>
      <c r="K55" s="64"/>
      <c r="L55" s="64"/>
      <c r="M55" s="64"/>
      <c r="N55" s="64"/>
      <c r="O55" s="64"/>
      <c r="P55" s="64"/>
    </row>
    <row r="56" spans="1:16" s="58" customFormat="1" ht="12.75" customHeight="1" x14ac:dyDescent="0.2">
      <c r="B56" s="75">
        <v>322</v>
      </c>
      <c r="C56" s="76"/>
      <c r="E56" s="256" t="s">
        <v>82</v>
      </c>
      <c r="F56" s="256"/>
      <c r="G56" s="256"/>
      <c r="H56" s="256"/>
      <c r="I56" s="256"/>
      <c r="J56" s="256"/>
      <c r="K56" s="66">
        <f>SUM(K57:K62)</f>
        <v>141522.37</v>
      </c>
      <c r="L56" s="66">
        <f>SUM(L57:L62)</f>
        <v>171750</v>
      </c>
      <c r="M56" s="66">
        <f>SUM(M57:M62)</f>
        <v>169950</v>
      </c>
      <c r="N56" s="66">
        <f>SUM(N57:N62)</f>
        <v>137643.84</v>
      </c>
      <c r="O56" s="62">
        <f t="shared" ref="O56:O62" si="1">N56/K56*100</f>
        <v>97.259422662297141</v>
      </c>
      <c r="P56" s="66">
        <f t="shared" ref="P56:P62" si="2">N56/M56*100</f>
        <v>80.99078552515445</v>
      </c>
    </row>
    <row r="57" spans="1:16" s="58" customFormat="1" ht="12.75" customHeight="1" x14ac:dyDescent="0.2">
      <c r="C57" s="76">
        <v>3221</v>
      </c>
      <c r="D57" s="77"/>
      <c r="E57" s="255" t="s">
        <v>83</v>
      </c>
      <c r="F57" s="255"/>
      <c r="G57" s="255"/>
      <c r="H57" s="255"/>
      <c r="I57" s="255"/>
      <c r="J57" s="255"/>
      <c r="K57" s="67">
        <v>31508.92</v>
      </c>
      <c r="L57" s="64">
        <v>40900</v>
      </c>
      <c r="M57" s="64">
        <v>39500</v>
      </c>
      <c r="N57" s="67">
        <v>33868.32</v>
      </c>
      <c r="O57" s="64">
        <f t="shared" si="1"/>
        <v>107.48803830788233</v>
      </c>
      <c r="P57" s="64">
        <f t="shared" si="2"/>
        <v>85.742582278481024</v>
      </c>
    </row>
    <row r="58" spans="1:16" s="58" customFormat="1" ht="12.75" customHeight="1" x14ac:dyDescent="0.2">
      <c r="C58" s="76">
        <v>3222</v>
      </c>
      <c r="D58" s="77"/>
      <c r="E58" s="255" t="s">
        <v>84</v>
      </c>
      <c r="F58" s="255"/>
      <c r="G58" s="255"/>
      <c r="H58" s="255"/>
      <c r="I58" s="255"/>
      <c r="K58" s="64">
        <v>80261.399999999994</v>
      </c>
      <c r="L58" s="64">
        <v>95000</v>
      </c>
      <c r="M58" s="64">
        <v>95000</v>
      </c>
      <c r="N58" s="64">
        <v>73147.27</v>
      </c>
      <c r="O58" s="64">
        <f t="shared" si="1"/>
        <v>91.136299640923284</v>
      </c>
      <c r="P58" s="64">
        <f t="shared" si="2"/>
        <v>76.997126315789473</v>
      </c>
    </row>
    <row r="59" spans="1:16" s="58" customFormat="1" ht="12.75" customHeight="1" x14ac:dyDescent="0.2">
      <c r="C59" s="76">
        <v>3223</v>
      </c>
      <c r="D59" s="77"/>
      <c r="E59" s="255" t="s">
        <v>85</v>
      </c>
      <c r="F59" s="255"/>
      <c r="G59" s="255"/>
      <c r="H59" s="255"/>
      <c r="I59" s="255"/>
      <c r="J59" s="255"/>
      <c r="K59" s="64">
        <v>21636.5</v>
      </c>
      <c r="L59" s="64">
        <v>27150</v>
      </c>
      <c r="M59" s="64">
        <v>26350</v>
      </c>
      <c r="N59" s="64">
        <v>23910.86</v>
      </c>
      <c r="O59" s="64">
        <f t="shared" si="1"/>
        <v>110.51168164906524</v>
      </c>
      <c r="P59" s="64">
        <f t="shared" si="2"/>
        <v>90.743301707779892</v>
      </c>
    </row>
    <row r="60" spans="1:16" s="58" customFormat="1" ht="12.75" customHeight="1" x14ac:dyDescent="0.2">
      <c r="C60" s="76">
        <v>3224</v>
      </c>
      <c r="D60" s="77"/>
      <c r="E60" s="255" t="s">
        <v>86</v>
      </c>
      <c r="F60" s="255"/>
      <c r="G60" s="255"/>
      <c r="H60" s="255"/>
      <c r="I60" s="255"/>
      <c r="J60" s="255"/>
      <c r="K60" s="64">
        <v>3555.09</v>
      </c>
      <c r="L60" s="64">
        <v>4000</v>
      </c>
      <c r="M60" s="64">
        <v>4000</v>
      </c>
      <c r="N60" s="64">
        <v>3949.64</v>
      </c>
      <c r="O60" s="64">
        <f t="shared" si="1"/>
        <v>111.09817191688536</v>
      </c>
      <c r="P60" s="64">
        <f t="shared" si="2"/>
        <v>98.741</v>
      </c>
    </row>
    <row r="61" spans="1:16" s="58" customFormat="1" ht="12.75" customHeight="1" x14ac:dyDescent="0.2">
      <c r="C61" s="76">
        <v>3225</v>
      </c>
      <c r="D61" s="77"/>
      <c r="E61" s="255" t="s">
        <v>87</v>
      </c>
      <c r="F61" s="255"/>
      <c r="G61" s="255"/>
      <c r="H61" s="255"/>
      <c r="I61" s="255"/>
      <c r="J61" s="255"/>
      <c r="K61" s="64">
        <v>2562.6</v>
      </c>
      <c r="L61" s="64">
        <v>2200</v>
      </c>
      <c r="M61" s="64">
        <v>2600</v>
      </c>
      <c r="N61" s="64">
        <v>2767.75</v>
      </c>
      <c r="O61" s="64">
        <f t="shared" si="1"/>
        <v>108.00554124717085</v>
      </c>
      <c r="P61" s="64">
        <f t="shared" si="2"/>
        <v>106.45192307692308</v>
      </c>
    </row>
    <row r="62" spans="1:16" s="58" customFormat="1" ht="12.75" customHeight="1" x14ac:dyDescent="0.2">
      <c r="C62" s="76">
        <v>3227</v>
      </c>
      <c r="D62" s="77"/>
      <c r="E62" s="255" t="s">
        <v>116</v>
      </c>
      <c r="F62" s="255"/>
      <c r="G62" s="255"/>
      <c r="H62" s="255"/>
      <c r="I62" s="255"/>
      <c r="K62" s="67">
        <v>1997.86</v>
      </c>
      <c r="L62" s="64">
        <v>2500</v>
      </c>
      <c r="M62" s="64">
        <v>2500</v>
      </c>
      <c r="N62" s="67">
        <v>0</v>
      </c>
      <c r="O62" s="64">
        <f t="shared" si="1"/>
        <v>0</v>
      </c>
      <c r="P62" s="64">
        <f t="shared" si="2"/>
        <v>0</v>
      </c>
    </row>
    <row r="63" spans="1:16" s="58" customFormat="1" ht="12.75" customHeight="1" x14ac:dyDescent="0.2">
      <c r="C63" s="76"/>
      <c r="E63" s="255"/>
      <c r="F63" s="255"/>
      <c r="G63" s="255"/>
      <c r="H63" s="255"/>
      <c r="I63" s="255"/>
      <c r="K63" s="64"/>
      <c r="L63" s="64"/>
      <c r="M63" s="64"/>
      <c r="N63" s="64"/>
      <c r="O63" s="64"/>
      <c r="P63" s="64"/>
    </row>
    <row r="64" spans="1:16" s="58" customFormat="1" ht="12.75" customHeight="1" x14ac:dyDescent="0.2">
      <c r="B64" s="75">
        <v>323</v>
      </c>
      <c r="C64" s="76"/>
      <c r="E64" s="256" t="s">
        <v>88</v>
      </c>
      <c r="F64" s="256"/>
      <c r="G64" s="256"/>
      <c r="H64" s="256"/>
      <c r="I64" s="256"/>
      <c r="J64" s="256"/>
      <c r="K64" s="66">
        <f>SUM(K65:K73)</f>
        <v>43274.739999999991</v>
      </c>
      <c r="L64" s="66">
        <f>SUM(L65:L73)</f>
        <v>65650</v>
      </c>
      <c r="M64" s="66">
        <f>SUM(M65:M73)</f>
        <v>48280</v>
      </c>
      <c r="N64" s="66">
        <f>SUM(N65:N73)</f>
        <v>42040.08</v>
      </c>
      <c r="O64" s="66">
        <f t="shared" ref="O64:O79" si="3">N64/K64*100</f>
        <v>97.146926821512992</v>
      </c>
      <c r="P64" s="66">
        <f>N64/M64*100</f>
        <v>87.075559237779615</v>
      </c>
    </row>
    <row r="65" spans="1:16" s="58" customFormat="1" ht="12.75" customHeight="1" x14ac:dyDescent="0.2">
      <c r="C65" s="76">
        <v>3231</v>
      </c>
      <c r="D65" s="77"/>
      <c r="E65" s="255" t="s">
        <v>89</v>
      </c>
      <c r="F65" s="255"/>
      <c r="G65" s="255"/>
      <c r="H65" s="255"/>
      <c r="I65" s="255"/>
      <c r="J65" s="255"/>
      <c r="K65" s="64">
        <v>1848.98</v>
      </c>
      <c r="L65" s="64">
        <v>2130</v>
      </c>
      <c r="M65" s="64">
        <v>1900</v>
      </c>
      <c r="N65" s="64">
        <v>1727.79</v>
      </c>
      <c r="O65" s="64">
        <f t="shared" si="3"/>
        <v>93.445575398327733</v>
      </c>
      <c r="P65" s="64">
        <f t="shared" ref="P65:P73" si="4">N65/M65*100</f>
        <v>90.936315789473682</v>
      </c>
    </row>
    <row r="66" spans="1:16" s="58" customFormat="1" ht="12.75" customHeight="1" x14ac:dyDescent="0.2">
      <c r="C66" s="76">
        <v>3232</v>
      </c>
      <c r="D66" s="77"/>
      <c r="E66" s="255" t="s">
        <v>90</v>
      </c>
      <c r="F66" s="255"/>
      <c r="G66" s="255"/>
      <c r="H66" s="255"/>
      <c r="I66" s="255"/>
      <c r="J66" s="255"/>
      <c r="K66" s="64">
        <v>9735.73</v>
      </c>
      <c r="L66" s="64">
        <v>30000</v>
      </c>
      <c r="M66" s="64">
        <v>14000</v>
      </c>
      <c r="N66" s="64">
        <v>12035.53</v>
      </c>
      <c r="O66" s="64">
        <f t="shared" si="3"/>
        <v>123.62226561336441</v>
      </c>
      <c r="P66" s="64">
        <f t="shared" si="4"/>
        <v>85.968071428571434</v>
      </c>
    </row>
    <row r="67" spans="1:16" s="58" customFormat="1" ht="12.75" customHeight="1" x14ac:dyDescent="0.2">
      <c r="C67" s="76">
        <v>3233</v>
      </c>
      <c r="D67" s="77"/>
      <c r="E67" s="76" t="s">
        <v>163</v>
      </c>
      <c r="F67" s="76"/>
      <c r="G67" s="76"/>
      <c r="H67" s="76"/>
      <c r="I67" s="76"/>
      <c r="J67" s="76"/>
      <c r="K67" s="64">
        <v>0</v>
      </c>
      <c r="L67" s="64">
        <v>0</v>
      </c>
      <c r="M67" s="64">
        <v>720</v>
      </c>
      <c r="N67" s="64">
        <v>720</v>
      </c>
      <c r="O67" s="64">
        <v>0</v>
      </c>
      <c r="P67" s="64">
        <f t="shared" si="4"/>
        <v>100</v>
      </c>
    </row>
    <row r="68" spans="1:16" s="58" customFormat="1" ht="12.75" customHeight="1" x14ac:dyDescent="0.2">
      <c r="C68" s="76">
        <v>3234</v>
      </c>
      <c r="D68" s="77"/>
      <c r="E68" s="255" t="s">
        <v>91</v>
      </c>
      <c r="F68" s="255"/>
      <c r="G68" s="255"/>
      <c r="H68" s="255"/>
      <c r="I68" s="255"/>
      <c r="J68" s="255"/>
      <c r="K68" s="64">
        <v>9121.56</v>
      </c>
      <c r="L68" s="64">
        <v>10000</v>
      </c>
      <c r="M68" s="64">
        <v>8710</v>
      </c>
      <c r="N68" s="64">
        <v>8283.2199999999993</v>
      </c>
      <c r="O68" s="64">
        <f t="shared" si="3"/>
        <v>90.809247540990796</v>
      </c>
      <c r="P68" s="64">
        <f t="shared" si="4"/>
        <v>95.100114810562559</v>
      </c>
    </row>
    <row r="69" spans="1:16" s="58" customFormat="1" ht="12.75" customHeight="1" x14ac:dyDescent="0.2">
      <c r="C69" s="76">
        <v>3235</v>
      </c>
      <c r="D69" s="77"/>
      <c r="E69" s="76" t="s">
        <v>117</v>
      </c>
      <c r="F69" s="76"/>
      <c r="G69" s="76"/>
      <c r="H69" s="76"/>
      <c r="I69" s="76"/>
      <c r="J69" s="76"/>
      <c r="K69" s="64">
        <v>3800</v>
      </c>
      <c r="L69" s="64">
        <v>0</v>
      </c>
      <c r="M69" s="64">
        <v>0</v>
      </c>
      <c r="N69" s="64">
        <v>0</v>
      </c>
      <c r="O69" s="64">
        <v>0</v>
      </c>
      <c r="P69" s="64">
        <v>0</v>
      </c>
    </row>
    <row r="70" spans="1:16" s="58" customFormat="1" ht="12.75" customHeight="1" x14ac:dyDescent="0.2">
      <c r="C70" s="76">
        <v>3236</v>
      </c>
      <c r="D70" s="77"/>
      <c r="E70" s="255" t="s">
        <v>92</v>
      </c>
      <c r="F70" s="255"/>
      <c r="G70" s="255"/>
      <c r="H70" s="255"/>
      <c r="I70" s="255"/>
      <c r="J70" s="255"/>
      <c r="K70" s="64">
        <v>4844.5200000000004</v>
      </c>
      <c r="L70" s="64">
        <v>6600</v>
      </c>
      <c r="M70" s="64">
        <v>5000</v>
      </c>
      <c r="N70" s="64">
        <v>4080.65</v>
      </c>
      <c r="O70" s="64">
        <f t="shared" si="3"/>
        <v>84.232287202860135</v>
      </c>
      <c r="P70" s="64">
        <f t="shared" si="4"/>
        <v>81.613</v>
      </c>
    </row>
    <row r="71" spans="1:16" s="58" customFormat="1" ht="12.75" customHeight="1" x14ac:dyDescent="0.2">
      <c r="C71" s="76">
        <v>3237</v>
      </c>
      <c r="D71" s="77"/>
      <c r="E71" s="255" t="s">
        <v>93</v>
      </c>
      <c r="F71" s="255"/>
      <c r="G71" s="255"/>
      <c r="H71" s="255"/>
      <c r="I71" s="255"/>
      <c r="J71" s="255"/>
      <c r="K71" s="64">
        <v>7924.79</v>
      </c>
      <c r="L71" s="64">
        <v>8000</v>
      </c>
      <c r="M71" s="64">
        <v>8000</v>
      </c>
      <c r="N71" s="64">
        <v>7122.92</v>
      </c>
      <c r="O71" s="64">
        <f t="shared" si="3"/>
        <v>89.881498437182557</v>
      </c>
      <c r="P71" s="64">
        <f t="shared" si="4"/>
        <v>89.03649999999999</v>
      </c>
    </row>
    <row r="72" spans="1:16" s="78" customFormat="1" ht="12.75" customHeight="1" x14ac:dyDescent="0.2">
      <c r="A72" s="58"/>
      <c r="B72" s="58"/>
      <c r="C72" s="76">
        <v>3238</v>
      </c>
      <c r="D72" s="77"/>
      <c r="E72" s="255" t="s">
        <v>94</v>
      </c>
      <c r="F72" s="255"/>
      <c r="G72" s="255"/>
      <c r="H72" s="255"/>
      <c r="I72" s="255"/>
      <c r="J72" s="255"/>
      <c r="K72" s="64">
        <v>3156.03</v>
      </c>
      <c r="L72" s="64">
        <v>4400</v>
      </c>
      <c r="M72" s="64">
        <v>4500</v>
      </c>
      <c r="N72" s="64">
        <v>3110.55</v>
      </c>
      <c r="O72" s="64">
        <f t="shared" si="3"/>
        <v>98.558949059419589</v>
      </c>
      <c r="P72" s="64">
        <f>N72/M72*100</f>
        <v>69.123333333333335</v>
      </c>
    </row>
    <row r="73" spans="1:16" s="58" customFormat="1" ht="12.75" customHeight="1" x14ac:dyDescent="0.2">
      <c r="C73" s="76">
        <v>3239</v>
      </c>
      <c r="D73" s="77"/>
      <c r="E73" s="255" t="s">
        <v>95</v>
      </c>
      <c r="F73" s="255"/>
      <c r="G73" s="255"/>
      <c r="H73" s="255"/>
      <c r="I73" s="255"/>
      <c r="J73" s="255"/>
      <c r="K73" s="64">
        <v>2843.13</v>
      </c>
      <c r="L73" s="64">
        <v>4520</v>
      </c>
      <c r="M73" s="64">
        <v>5450</v>
      </c>
      <c r="N73" s="64">
        <v>4959.42</v>
      </c>
      <c r="O73" s="64">
        <f t="shared" si="3"/>
        <v>174.43521752434816</v>
      </c>
      <c r="P73" s="64">
        <f t="shared" si="4"/>
        <v>90.998532110091745</v>
      </c>
    </row>
    <row r="74" spans="1:16" s="58" customFormat="1" ht="12.75" customHeight="1" x14ac:dyDescent="0.2">
      <c r="C74" s="76"/>
      <c r="D74" s="77"/>
      <c r="E74" s="255"/>
      <c r="F74" s="255"/>
      <c r="G74" s="255"/>
      <c r="H74" s="255"/>
      <c r="I74" s="255"/>
      <c r="K74" s="64"/>
      <c r="L74" s="64"/>
      <c r="M74" s="64"/>
      <c r="N74" s="64"/>
      <c r="O74" s="64"/>
      <c r="P74" s="64"/>
    </row>
    <row r="75" spans="1:16" s="58" customFormat="1" ht="12.75" customHeight="1" x14ac:dyDescent="0.2">
      <c r="B75" s="75">
        <v>329</v>
      </c>
      <c r="E75" s="256" t="s">
        <v>96</v>
      </c>
      <c r="F75" s="256"/>
      <c r="G75" s="256"/>
      <c r="H75" s="256"/>
      <c r="I75" s="256"/>
      <c r="J75" s="256"/>
      <c r="K75" s="66">
        <f>SUM(K76:K80)</f>
        <v>3187.92</v>
      </c>
      <c r="L75" s="66">
        <f>SUM(L76:L80)</f>
        <v>3986</v>
      </c>
      <c r="M75" s="66">
        <f>SUM(M76:M80)</f>
        <v>6890</v>
      </c>
      <c r="N75" s="66">
        <f>SUM(N76:N80)</f>
        <v>6291.12</v>
      </c>
      <c r="O75" s="66">
        <f t="shared" si="3"/>
        <v>197.34246781600541</v>
      </c>
      <c r="P75" s="66">
        <f t="shared" ref="P75:P80" si="5">N75/M75*100</f>
        <v>91.30798258345429</v>
      </c>
    </row>
    <row r="76" spans="1:16" s="58" customFormat="1" ht="12.75" customHeight="1" x14ac:dyDescent="0.2">
      <c r="B76" s="75"/>
      <c r="C76" s="76">
        <v>3292</v>
      </c>
      <c r="E76" s="255" t="s">
        <v>97</v>
      </c>
      <c r="F76" s="255"/>
      <c r="G76" s="255"/>
      <c r="H76" s="255"/>
      <c r="I76" s="255"/>
      <c r="J76" s="80"/>
      <c r="K76" s="64">
        <v>914.35</v>
      </c>
      <c r="L76" s="64">
        <v>1040</v>
      </c>
      <c r="M76" s="64">
        <v>1040</v>
      </c>
      <c r="N76" s="64">
        <v>982.45</v>
      </c>
      <c r="O76" s="66">
        <f>N76/K76*100</f>
        <v>107.44791381855963</v>
      </c>
      <c r="P76" s="66">
        <f t="shared" si="5"/>
        <v>94.46634615384616</v>
      </c>
    </row>
    <row r="77" spans="1:16" s="58" customFormat="1" ht="12.75" customHeight="1" x14ac:dyDescent="0.2">
      <c r="B77" s="75"/>
      <c r="C77" s="76">
        <v>3293</v>
      </c>
      <c r="E77" s="76" t="s">
        <v>98</v>
      </c>
      <c r="F77" s="76"/>
      <c r="G77" s="76"/>
      <c r="H77" s="76"/>
      <c r="I77" s="76"/>
      <c r="J77" s="80"/>
      <c r="K77" s="64">
        <v>100</v>
      </c>
      <c r="L77" s="64">
        <v>270</v>
      </c>
      <c r="M77" s="64">
        <v>200</v>
      </c>
      <c r="N77" s="64">
        <v>157.80000000000001</v>
      </c>
      <c r="O77" s="66">
        <f>N77/K77*100</f>
        <v>157.80000000000001</v>
      </c>
      <c r="P77" s="66">
        <f t="shared" si="5"/>
        <v>78.900000000000006</v>
      </c>
    </row>
    <row r="78" spans="1:16" s="58" customFormat="1" ht="12.75" customHeight="1" x14ac:dyDescent="0.2">
      <c r="B78" s="75"/>
      <c r="C78" s="76">
        <v>3294</v>
      </c>
      <c r="E78" s="76" t="s">
        <v>99</v>
      </c>
      <c r="F78" s="76"/>
      <c r="G78" s="76"/>
      <c r="H78" s="76"/>
      <c r="I78" s="76"/>
      <c r="J78" s="80"/>
      <c r="K78" s="64">
        <v>30</v>
      </c>
      <c r="L78" s="64">
        <v>120</v>
      </c>
      <c r="M78" s="64">
        <v>30</v>
      </c>
      <c r="N78" s="64">
        <v>30</v>
      </c>
      <c r="O78" s="66">
        <v>0</v>
      </c>
      <c r="P78" s="66">
        <f t="shared" si="5"/>
        <v>100</v>
      </c>
    </row>
    <row r="79" spans="1:16" s="58" customFormat="1" ht="12.75" customHeight="1" x14ac:dyDescent="0.2">
      <c r="C79" s="76">
        <v>3295</v>
      </c>
      <c r="D79" s="77"/>
      <c r="E79" s="255" t="s">
        <v>100</v>
      </c>
      <c r="F79" s="255"/>
      <c r="G79" s="255"/>
      <c r="H79" s="255"/>
      <c r="I79" s="255"/>
      <c r="J79" s="255"/>
      <c r="K79" s="64">
        <v>2143.5700000000002</v>
      </c>
      <c r="L79" s="64">
        <v>2016</v>
      </c>
      <c r="M79" s="64">
        <v>5220</v>
      </c>
      <c r="N79" s="64">
        <v>5120.87</v>
      </c>
      <c r="O79" s="64">
        <f t="shared" si="3"/>
        <v>238.89446110927096</v>
      </c>
      <c r="P79" s="66">
        <f t="shared" si="5"/>
        <v>98.100957854406118</v>
      </c>
    </row>
    <row r="80" spans="1:16" s="58" customFormat="1" ht="12.75" customHeight="1" x14ac:dyDescent="0.2">
      <c r="C80" s="76">
        <v>3299</v>
      </c>
      <c r="D80" s="77"/>
      <c r="E80" s="255" t="s">
        <v>96</v>
      </c>
      <c r="F80" s="255"/>
      <c r="G80" s="255"/>
      <c r="H80" s="255"/>
      <c r="I80" s="255"/>
      <c r="J80" s="255"/>
      <c r="K80" s="64">
        <v>0</v>
      </c>
      <c r="L80" s="64">
        <v>540</v>
      </c>
      <c r="M80" s="64">
        <v>400</v>
      </c>
      <c r="N80" s="64">
        <v>0</v>
      </c>
      <c r="O80" s="64">
        <v>0</v>
      </c>
      <c r="P80" s="66">
        <f t="shared" si="5"/>
        <v>0</v>
      </c>
    </row>
    <row r="81" spans="1:16" s="58" customFormat="1" ht="12.75" customHeight="1" x14ac:dyDescent="0.2">
      <c r="C81" s="76"/>
      <c r="E81" s="255"/>
      <c r="F81" s="255"/>
      <c r="G81" s="255"/>
      <c r="H81" s="255"/>
      <c r="I81" s="255"/>
      <c r="K81" s="64"/>
      <c r="L81" s="64"/>
      <c r="M81" s="64"/>
      <c r="N81" s="64"/>
      <c r="O81" s="64"/>
      <c r="P81" s="64"/>
    </row>
    <row r="82" spans="1:16" s="95" customFormat="1" ht="12.75" customHeight="1" x14ac:dyDescent="0.2">
      <c r="A82" s="101">
        <v>34</v>
      </c>
      <c r="C82" s="105"/>
      <c r="E82" s="257" t="s">
        <v>101</v>
      </c>
      <c r="F82" s="257"/>
      <c r="G82" s="257"/>
      <c r="H82" s="257"/>
      <c r="I82" s="257"/>
      <c r="J82" s="257"/>
      <c r="K82" s="102">
        <f>K84</f>
        <v>3250.52</v>
      </c>
      <c r="L82" s="102">
        <f>L84</f>
        <v>3523</v>
      </c>
      <c r="M82" s="102">
        <f>M84</f>
        <v>3558</v>
      </c>
      <c r="N82" s="102">
        <f>N84</f>
        <v>3875.52</v>
      </c>
      <c r="O82" s="94">
        <f>N82/K82*100</f>
        <v>119.22769279992124</v>
      </c>
      <c r="P82" s="102">
        <f>N82/M82*100</f>
        <v>108.92411467116358</v>
      </c>
    </row>
    <row r="83" spans="1:16" s="58" customFormat="1" ht="12.75" customHeight="1" x14ac:dyDescent="0.2">
      <c r="C83" s="76"/>
      <c r="E83" s="255"/>
      <c r="F83" s="255"/>
      <c r="G83" s="255"/>
      <c r="H83" s="255"/>
      <c r="I83" s="255"/>
      <c r="K83" s="64"/>
      <c r="L83" s="64"/>
      <c r="M83" s="64"/>
      <c r="N83" s="64"/>
      <c r="O83" s="64"/>
      <c r="P83" s="64"/>
    </row>
    <row r="84" spans="1:16" s="58" customFormat="1" ht="12.75" customHeight="1" x14ac:dyDescent="0.2">
      <c r="B84" s="80">
        <v>343</v>
      </c>
      <c r="C84" s="76"/>
      <c r="E84" s="256" t="s">
        <v>102</v>
      </c>
      <c r="F84" s="256"/>
      <c r="G84" s="256"/>
      <c r="H84" s="256"/>
      <c r="I84" s="256"/>
      <c r="J84" s="80"/>
      <c r="K84" s="66">
        <f>SUM(K85+K86)</f>
        <v>3250.52</v>
      </c>
      <c r="L84" s="66">
        <f>SUM(L85+L86)</f>
        <v>3523</v>
      </c>
      <c r="M84" s="66">
        <f>SUM(M85+M86)</f>
        <v>3558</v>
      </c>
      <c r="N84" s="66">
        <f>SUM(N85+N86)</f>
        <v>3875.52</v>
      </c>
      <c r="O84" s="66">
        <f>N84/K84*100</f>
        <v>119.22769279992124</v>
      </c>
      <c r="P84" s="66">
        <f>N84/M84*100</f>
        <v>108.92411467116358</v>
      </c>
    </row>
    <row r="85" spans="1:16" s="58" customFormat="1" ht="12.75" customHeight="1" x14ac:dyDescent="0.2">
      <c r="C85" s="76">
        <v>3431</v>
      </c>
      <c r="D85" s="77"/>
      <c r="E85" s="255" t="s">
        <v>103</v>
      </c>
      <c r="F85" s="255"/>
      <c r="G85" s="255"/>
      <c r="H85" s="255"/>
      <c r="I85" s="255"/>
      <c r="J85" s="255"/>
      <c r="K85" s="64">
        <v>3250.52</v>
      </c>
      <c r="L85" s="64">
        <v>3523</v>
      </c>
      <c r="M85" s="64">
        <v>3558</v>
      </c>
      <c r="N85" s="64">
        <v>3875.44</v>
      </c>
      <c r="O85" s="64">
        <f t="shared" ref="O85" si="6">N85/K85*100</f>
        <v>119.22523165524285</v>
      </c>
      <c r="P85" s="66">
        <f t="shared" ref="P85" si="7">N85/M85*100</f>
        <v>108.92186621697584</v>
      </c>
    </row>
    <row r="86" spans="1:16" s="78" customFormat="1" ht="12.75" customHeight="1" x14ac:dyDescent="0.2">
      <c r="A86" s="58"/>
      <c r="B86" s="58"/>
      <c r="C86" s="76">
        <v>3433</v>
      </c>
      <c r="D86" s="81"/>
      <c r="E86" s="255" t="s">
        <v>104</v>
      </c>
      <c r="F86" s="255"/>
      <c r="G86" s="255"/>
      <c r="H86" s="255"/>
      <c r="I86" s="255"/>
      <c r="J86" s="58"/>
      <c r="K86" s="64">
        <v>0</v>
      </c>
      <c r="L86" s="64">
        <v>0</v>
      </c>
      <c r="M86" s="64">
        <v>0</v>
      </c>
      <c r="N86" s="64">
        <v>0.08</v>
      </c>
      <c r="O86" s="60">
        <v>0</v>
      </c>
      <c r="P86" s="64">
        <v>0</v>
      </c>
    </row>
    <row r="87" spans="1:16" s="58" customFormat="1" ht="12.75" customHeight="1" x14ac:dyDescent="0.2">
      <c r="C87" s="76"/>
      <c r="D87" s="77"/>
      <c r="E87" s="269"/>
      <c r="F87" s="269"/>
      <c r="G87" s="269"/>
      <c r="H87" s="269"/>
      <c r="I87" s="269"/>
      <c r="K87" s="64"/>
      <c r="L87" s="64"/>
      <c r="M87" s="64"/>
      <c r="N87" s="64"/>
      <c r="O87" s="64"/>
      <c r="P87" s="64"/>
    </row>
    <row r="88" spans="1:16" s="91" customFormat="1" ht="12" customHeight="1" x14ac:dyDescent="0.2">
      <c r="A88" s="99">
        <v>4</v>
      </c>
      <c r="B88" s="99"/>
      <c r="C88" s="99"/>
      <c r="D88" s="99"/>
      <c r="E88" s="258" t="s">
        <v>105</v>
      </c>
      <c r="F88" s="258"/>
      <c r="G88" s="258"/>
      <c r="H88" s="258"/>
      <c r="I88" s="258"/>
      <c r="J88" s="258"/>
      <c r="K88" s="100">
        <f>SUM(K90)</f>
        <v>17109.66</v>
      </c>
      <c r="L88" s="100">
        <f>SUM(L90)</f>
        <v>14000</v>
      </c>
      <c r="M88" s="100">
        <f>SUM(M90)</f>
        <v>12000</v>
      </c>
      <c r="N88" s="100">
        <f>SUM(N90)</f>
        <v>2941.45</v>
      </c>
      <c r="O88" s="90">
        <f>N88/K88*100</f>
        <v>17.191750157513358</v>
      </c>
      <c r="P88" s="100">
        <f>N88/M88*100</f>
        <v>24.512083333333333</v>
      </c>
    </row>
    <row r="89" spans="1:16" ht="12.75" customHeight="1" x14ac:dyDescent="0.25">
      <c r="A89" s="74"/>
      <c r="B89" s="53"/>
      <c r="C89" s="53"/>
      <c r="D89" s="53"/>
      <c r="E89" s="250"/>
      <c r="F89" s="250"/>
      <c r="G89" s="250"/>
      <c r="H89" s="250"/>
      <c r="I89" s="250"/>
      <c r="J89" s="53"/>
      <c r="K89" s="73"/>
      <c r="L89" s="73"/>
      <c r="M89" s="73"/>
      <c r="N89" s="73"/>
      <c r="O89" s="73"/>
      <c r="P89" s="73"/>
    </row>
    <row r="90" spans="1:16" s="95" customFormat="1" ht="12.75" customHeight="1" x14ac:dyDescent="0.2">
      <c r="A90" s="101">
        <v>42</v>
      </c>
      <c r="B90" s="95" t="s">
        <v>71</v>
      </c>
      <c r="E90" s="252" t="s">
        <v>106</v>
      </c>
      <c r="F90" s="252"/>
      <c r="G90" s="252"/>
      <c r="H90" s="252"/>
      <c r="I90" s="252"/>
      <c r="J90" s="252"/>
      <c r="K90" s="102">
        <f>SUM(K92)</f>
        <v>17109.66</v>
      </c>
      <c r="L90" s="102">
        <f>SUM(L92)</f>
        <v>14000</v>
      </c>
      <c r="M90" s="102">
        <f>SUM(M92)</f>
        <v>12000</v>
      </c>
      <c r="N90" s="102">
        <f>SUM(N92)</f>
        <v>2941.45</v>
      </c>
      <c r="O90" s="94">
        <f>N90/K90*100</f>
        <v>17.191750157513358</v>
      </c>
      <c r="P90" s="102">
        <f>N90/M90*100</f>
        <v>24.512083333333333</v>
      </c>
    </row>
    <row r="91" spans="1:16" s="58" customFormat="1" ht="12.75" customHeight="1" x14ac:dyDescent="0.2">
      <c r="E91" s="255"/>
      <c r="F91" s="255"/>
      <c r="G91" s="255"/>
      <c r="H91" s="255"/>
      <c r="I91" s="255"/>
      <c r="K91" s="64"/>
      <c r="L91" s="64"/>
      <c r="M91" s="64"/>
      <c r="N91" s="64"/>
      <c r="O91" s="64"/>
      <c r="P91" s="64"/>
    </row>
    <row r="92" spans="1:16" s="58" customFormat="1" ht="12.75" customHeight="1" x14ac:dyDescent="0.2">
      <c r="B92" s="75">
        <v>422</v>
      </c>
      <c r="E92" s="256" t="s">
        <v>107</v>
      </c>
      <c r="F92" s="256"/>
      <c r="G92" s="256"/>
      <c r="H92" s="256"/>
      <c r="I92" s="256"/>
      <c r="K92" s="66">
        <f>SUM(K93+K94)</f>
        <v>17109.66</v>
      </c>
      <c r="L92" s="66">
        <f>SUM(L93+L94)</f>
        <v>14000</v>
      </c>
      <c r="M92" s="66">
        <f>SUM(M93+M94)</f>
        <v>12000</v>
      </c>
      <c r="N92" s="66">
        <f>SUM(N93+N94)</f>
        <v>2941.45</v>
      </c>
      <c r="O92" s="62">
        <f>N92/K92*100</f>
        <v>17.191750157513358</v>
      </c>
      <c r="P92" s="66">
        <f>N92/M92*100</f>
        <v>24.512083333333333</v>
      </c>
    </row>
    <row r="93" spans="1:16" s="58" customFormat="1" ht="12.75" customHeight="1" x14ac:dyDescent="0.2">
      <c r="B93" s="75"/>
      <c r="C93" s="76">
        <v>4221</v>
      </c>
      <c r="E93" s="267" t="s">
        <v>108</v>
      </c>
      <c r="F93" s="267"/>
      <c r="G93" s="267"/>
      <c r="H93" s="267"/>
      <c r="I93" s="267"/>
      <c r="K93" s="64">
        <v>3362.5</v>
      </c>
      <c r="L93" s="64">
        <v>10000</v>
      </c>
      <c r="M93" s="64">
        <v>8000</v>
      </c>
      <c r="N93" s="64">
        <v>2941.45</v>
      </c>
      <c r="O93" s="64">
        <f t="shared" ref="O93:O94" si="8">N93/K93*100</f>
        <v>87.478066914498129</v>
      </c>
      <c r="P93" s="66">
        <f t="shared" ref="P93:P94" si="9">N93/M93*100</f>
        <v>36.768124999999998</v>
      </c>
    </row>
    <row r="94" spans="1:16" s="58" customFormat="1" ht="12.75" customHeight="1" x14ac:dyDescent="0.2">
      <c r="C94" s="76">
        <v>4227</v>
      </c>
      <c r="E94" s="255" t="s">
        <v>109</v>
      </c>
      <c r="F94" s="255"/>
      <c r="G94" s="255"/>
      <c r="H94" s="255"/>
      <c r="I94" s="255"/>
      <c r="K94" s="64">
        <v>13747.16</v>
      </c>
      <c r="L94" s="64">
        <v>4000</v>
      </c>
      <c r="M94" s="64">
        <v>4000</v>
      </c>
      <c r="N94" s="64">
        <v>0</v>
      </c>
      <c r="O94" s="64">
        <f t="shared" si="8"/>
        <v>0</v>
      </c>
      <c r="P94" s="66">
        <f t="shared" si="9"/>
        <v>0</v>
      </c>
    </row>
    <row r="95" spans="1:16" s="58" customFormat="1" ht="12.75" customHeight="1" x14ac:dyDescent="0.2">
      <c r="C95" s="76"/>
      <c r="E95" s="76"/>
      <c r="F95" s="76"/>
      <c r="G95" s="76"/>
      <c r="H95" s="76"/>
      <c r="I95" s="76"/>
      <c r="K95" s="64"/>
      <c r="L95" s="64"/>
      <c r="M95" s="64"/>
      <c r="N95" s="64"/>
      <c r="O95" s="60"/>
      <c r="P95" s="64"/>
    </row>
    <row r="96" spans="1:16" s="58" customFormat="1" ht="12.75" customHeight="1" x14ac:dyDescent="0.2">
      <c r="C96" s="76"/>
      <c r="E96" s="76"/>
      <c r="F96" s="76"/>
      <c r="G96" s="76"/>
      <c r="H96" s="76"/>
      <c r="I96" s="76"/>
      <c r="K96" s="64"/>
      <c r="L96" s="64"/>
      <c r="M96" s="64"/>
      <c r="N96" s="64"/>
      <c r="O96" s="64"/>
      <c r="P96" s="64"/>
    </row>
    <row r="97" spans="1:16" s="58" customFormat="1" ht="12.75" customHeight="1" x14ac:dyDescent="0.25">
      <c r="A97" s="240" t="s">
        <v>110</v>
      </c>
      <c r="B97" s="202"/>
      <c r="C97" s="202"/>
      <c r="D97" s="202"/>
      <c r="E97" s="202"/>
      <c r="F97" s="202"/>
      <c r="G97" s="202"/>
      <c r="H97" s="202"/>
      <c r="I97" s="202"/>
      <c r="J97" s="202"/>
      <c r="K97" s="202"/>
      <c r="L97"/>
      <c r="M97"/>
      <c r="N97"/>
      <c r="O97"/>
      <c r="P97"/>
    </row>
    <row r="98" spans="1:16" s="58" customFormat="1" ht="12.75" customHeight="1" x14ac:dyDescent="0.2">
      <c r="C98" s="76"/>
      <c r="E98" s="76"/>
      <c r="F98" s="76"/>
      <c r="G98" s="76"/>
      <c r="H98" s="76"/>
      <c r="I98" s="76"/>
      <c r="K98" s="64"/>
      <c r="L98" s="64"/>
      <c r="M98" s="64"/>
      <c r="N98" s="64"/>
      <c r="O98" s="64"/>
      <c r="P98" s="64"/>
    </row>
    <row r="99" spans="1:16" s="58" customFormat="1" ht="12.75" customHeight="1" x14ac:dyDescent="0.2">
      <c r="B99" s="75"/>
      <c r="C99" s="76"/>
      <c r="E99" s="268"/>
      <c r="F99" s="268"/>
      <c r="G99" s="268"/>
      <c r="H99" s="268"/>
      <c r="I99" s="268"/>
      <c r="J99" s="268"/>
      <c r="K99" s="66"/>
      <c r="L99" s="66"/>
      <c r="M99" s="66"/>
      <c r="N99" s="66"/>
      <c r="O99" s="66"/>
      <c r="P99" s="66"/>
    </row>
    <row r="100" spans="1:16" s="145" customFormat="1" ht="12.75" customHeight="1" x14ac:dyDescent="0.2">
      <c r="A100" s="143">
        <v>9</v>
      </c>
      <c r="B100" s="143"/>
      <c r="C100" s="143"/>
      <c r="D100" s="143"/>
      <c r="E100" s="262" t="s">
        <v>111</v>
      </c>
      <c r="F100" s="262"/>
      <c r="G100" s="262"/>
      <c r="H100" s="262"/>
      <c r="I100" s="262"/>
      <c r="J100" s="262"/>
      <c r="K100" s="144">
        <f>SUM(K102)</f>
        <v>19308.419999999998</v>
      </c>
      <c r="L100" s="100">
        <f>SUM(L102)</f>
        <v>0</v>
      </c>
      <c r="M100" s="144">
        <f>SUM(M102)</f>
        <v>19308</v>
      </c>
      <c r="N100" s="144">
        <f>SUM(N102)</f>
        <v>78550.14</v>
      </c>
      <c r="O100" s="144">
        <f>N100/K100*100</f>
        <v>406.81806175751308</v>
      </c>
      <c r="P100" s="144">
        <v>0</v>
      </c>
    </row>
    <row r="101" spans="1:16" s="148" customFormat="1" ht="15" customHeight="1" x14ac:dyDescent="0.2">
      <c r="A101" s="146"/>
      <c r="B101" s="147"/>
      <c r="C101" s="147"/>
      <c r="D101" s="147"/>
      <c r="E101" s="263"/>
      <c r="F101" s="263"/>
      <c r="G101" s="263"/>
      <c r="H101" s="263"/>
      <c r="I101" s="263"/>
      <c r="J101" s="147"/>
      <c r="K101" s="112"/>
      <c r="L101" s="73"/>
      <c r="M101" s="112"/>
      <c r="N101" s="112"/>
      <c r="O101" s="112"/>
      <c r="P101" s="112"/>
    </row>
    <row r="102" spans="1:16" s="150" customFormat="1" ht="12.75" customHeight="1" x14ac:dyDescent="0.2">
      <c r="A102" s="149">
        <v>92</v>
      </c>
      <c r="B102" s="150" t="s">
        <v>71</v>
      </c>
      <c r="E102" s="264" t="s">
        <v>112</v>
      </c>
      <c r="F102" s="264"/>
      <c r="G102" s="264"/>
      <c r="H102" s="264"/>
      <c r="I102" s="264"/>
      <c r="J102" s="264"/>
      <c r="K102" s="151">
        <f>SUM(K104)</f>
        <v>19308.419999999998</v>
      </c>
      <c r="L102" s="102">
        <f>SUM(L104)</f>
        <v>0</v>
      </c>
      <c r="M102" s="151">
        <f>SUM(M104)</f>
        <v>19308</v>
      </c>
      <c r="N102" s="151">
        <f>SUM(N104)</f>
        <v>78550.14</v>
      </c>
      <c r="O102" s="151">
        <f>N102/K102*100</f>
        <v>406.81806175751308</v>
      </c>
      <c r="P102" s="151">
        <v>0</v>
      </c>
    </row>
    <row r="103" spans="1:16" s="148" customFormat="1" ht="12.75" customHeight="1" x14ac:dyDescent="0.2">
      <c r="E103" s="265"/>
      <c r="F103" s="265"/>
      <c r="G103" s="265"/>
      <c r="H103" s="265"/>
      <c r="I103" s="265"/>
      <c r="K103" s="67"/>
      <c r="L103" s="64"/>
      <c r="M103" s="67"/>
      <c r="N103" s="67"/>
      <c r="O103" s="67"/>
      <c r="P103" s="67"/>
    </row>
    <row r="104" spans="1:16" s="148" customFormat="1" ht="12.75" customHeight="1" x14ac:dyDescent="0.2">
      <c r="B104" s="152">
        <v>922</v>
      </c>
      <c r="E104" s="266" t="s">
        <v>113</v>
      </c>
      <c r="F104" s="266"/>
      <c r="G104" s="266"/>
      <c r="H104" s="266"/>
      <c r="I104" s="266"/>
      <c r="K104" s="153">
        <f>SUM(K105+K106)</f>
        <v>19308.419999999998</v>
      </c>
      <c r="L104" s="66">
        <f>SUM(L105+L106)</f>
        <v>0</v>
      </c>
      <c r="M104" s="153">
        <f>SUM(M105+M106)</f>
        <v>19308</v>
      </c>
      <c r="N104" s="153">
        <f>SUM(N105+N106)</f>
        <v>78550.14</v>
      </c>
      <c r="O104" s="153">
        <f>N104/K104*100</f>
        <v>406.81806175751308</v>
      </c>
      <c r="P104" s="153">
        <f t="shared" ref="P104:P105" si="10">N104/M104*100</f>
        <v>406.82691112492233</v>
      </c>
    </row>
    <row r="105" spans="1:16" s="154" customFormat="1" ht="12.75" customHeight="1" x14ac:dyDescent="0.2">
      <c r="C105" s="155">
        <v>9221</v>
      </c>
      <c r="E105" s="259" t="s">
        <v>114</v>
      </c>
      <c r="F105" s="259"/>
      <c r="G105" s="259"/>
      <c r="H105" s="259"/>
      <c r="I105" s="259"/>
      <c r="K105" s="154">
        <v>19308.419999999998</v>
      </c>
      <c r="L105" s="79">
        <v>0</v>
      </c>
      <c r="M105" s="154">
        <v>19308</v>
      </c>
      <c r="N105" s="154">
        <v>0</v>
      </c>
      <c r="O105" s="67">
        <f t="shared" ref="O105" si="11">N105/K105*100</f>
        <v>0</v>
      </c>
      <c r="P105" s="153">
        <f t="shared" si="10"/>
        <v>0</v>
      </c>
    </row>
    <row r="106" spans="1:16" s="156" customFormat="1" ht="12.75" customHeight="1" x14ac:dyDescent="0.2">
      <c r="C106" s="157">
        <v>9222</v>
      </c>
      <c r="E106" s="260" t="s">
        <v>115</v>
      </c>
      <c r="F106" s="260"/>
      <c r="G106" s="260"/>
      <c r="H106" s="260"/>
      <c r="I106" s="260"/>
      <c r="J106" s="260"/>
      <c r="K106" s="158">
        <v>0</v>
      </c>
      <c r="L106" s="79">
        <v>0</v>
      </c>
      <c r="M106" s="154">
        <v>0</v>
      </c>
      <c r="N106" s="158">
        <v>78550.14</v>
      </c>
      <c r="O106" s="158">
        <v>0</v>
      </c>
      <c r="P106" s="158">
        <v>0</v>
      </c>
    </row>
    <row r="107" spans="1:16" s="58" customFormat="1" ht="12.75" customHeight="1" x14ac:dyDescent="0.2">
      <c r="B107" s="138"/>
      <c r="C107" s="139"/>
      <c r="D107" s="78"/>
      <c r="E107" s="140"/>
      <c r="F107" s="140"/>
      <c r="G107" s="140"/>
      <c r="H107" s="140"/>
      <c r="I107" s="140"/>
      <c r="J107" s="140"/>
      <c r="K107" s="66"/>
      <c r="L107" s="66"/>
      <c r="M107" s="66"/>
      <c r="N107" s="66"/>
      <c r="O107" s="66"/>
      <c r="P107" s="66"/>
    </row>
    <row r="108" spans="1:16" ht="12.75" customHeight="1" x14ac:dyDescent="0.25">
      <c r="A108" s="53"/>
      <c r="B108" s="53"/>
      <c r="C108" s="83"/>
      <c r="D108" s="84"/>
      <c r="E108" s="261"/>
      <c r="F108" s="261"/>
      <c r="G108" s="261"/>
      <c r="H108" s="261"/>
      <c r="I108" s="261"/>
      <c r="J108" s="261"/>
      <c r="K108" s="73"/>
      <c r="L108" s="73"/>
      <c r="M108" s="73"/>
      <c r="N108" s="73"/>
      <c r="O108" s="73"/>
      <c r="P108" s="73"/>
    </row>
    <row r="109" spans="1:16" ht="12.75" customHeight="1" x14ac:dyDescent="0.25"/>
    <row r="110" spans="1:16" ht="12.75" customHeight="1" x14ac:dyDescent="0.25">
      <c r="A110" s="254"/>
      <c r="B110" s="254"/>
      <c r="C110" s="254"/>
      <c r="D110" s="254"/>
      <c r="E110" s="254"/>
      <c r="F110" s="254"/>
      <c r="G110" s="254"/>
      <c r="H110" s="254"/>
      <c r="I110" s="254"/>
      <c r="J110" s="254"/>
      <c r="K110" s="254"/>
      <c r="L110" s="254"/>
      <c r="M110" s="254"/>
    </row>
    <row r="111" spans="1:16" ht="12.75" customHeight="1" x14ac:dyDescent="0.25">
      <c r="A111" s="51"/>
      <c r="B111" s="47"/>
      <c r="C111" s="47"/>
      <c r="D111" s="47"/>
      <c r="E111" s="47"/>
      <c r="F111" s="47"/>
      <c r="G111" s="47"/>
      <c r="H111" s="47"/>
      <c r="I111" s="47"/>
      <c r="J111" s="47"/>
      <c r="K111" s="85"/>
      <c r="L111" s="85"/>
      <c r="M111" s="85"/>
      <c r="N111" s="85"/>
      <c r="O111" s="85"/>
      <c r="P111" s="85"/>
    </row>
    <row r="112" spans="1:16" s="53" customFormat="1" ht="15" customHeight="1" x14ac:dyDescent="0.2">
      <c r="A112" s="47"/>
      <c r="B112" s="51"/>
      <c r="C112" s="47"/>
      <c r="D112" s="47"/>
      <c r="E112" s="47"/>
      <c r="F112" s="47"/>
      <c r="G112" s="47"/>
      <c r="H112" s="47"/>
      <c r="I112" s="47"/>
      <c r="J112" s="47"/>
      <c r="K112" s="86"/>
      <c r="L112" s="86"/>
      <c r="M112" s="86"/>
      <c r="N112" s="86"/>
      <c r="O112" s="86"/>
      <c r="P112" s="86"/>
    </row>
    <row r="113" s="53" customFormat="1" ht="12.75" customHeight="1" x14ac:dyDescent="0.2"/>
    <row r="114" s="58" customFormat="1" ht="12.75" customHeight="1" x14ac:dyDescent="0.2"/>
    <row r="115" s="58" customFormat="1" ht="12.75" customHeight="1" x14ac:dyDescent="0.2"/>
    <row r="116" s="58" customFormat="1" ht="12.75" customHeight="1" x14ac:dyDescent="0.2"/>
    <row r="117" s="58" customFormat="1" ht="12.75" customHeight="1" x14ac:dyDescent="0.2"/>
    <row r="118" s="58" customFormat="1" ht="12.75" customHeight="1" x14ac:dyDescent="0.2"/>
    <row r="119" s="58" customFormat="1" ht="12.75" customHeight="1" x14ac:dyDescent="0.2"/>
    <row r="120" s="58" customFormat="1" ht="12.75" customHeight="1" x14ac:dyDescent="0.2"/>
    <row r="121" s="58" customFormat="1" ht="12.75" customHeight="1" x14ac:dyDescent="0.2"/>
    <row r="122" s="58" customFormat="1" ht="12.75" customHeight="1" x14ac:dyDescent="0.2"/>
    <row r="123" s="58" customFormat="1" ht="12.75" customHeight="1" x14ac:dyDescent="0.2"/>
    <row r="124" s="58" customFormat="1" ht="12.75" customHeight="1" x14ac:dyDescent="0.2"/>
    <row r="125" s="58" customFormat="1" ht="12.75" customHeight="1" x14ac:dyDescent="0.2"/>
    <row r="126" s="58" customFormat="1" ht="12.75" customHeight="1" x14ac:dyDescent="0.2"/>
    <row r="127" s="58" customFormat="1" ht="12.75" customHeight="1" x14ac:dyDescent="0.2"/>
    <row r="128" s="58" customFormat="1" ht="12.75" customHeight="1" x14ac:dyDescent="0.2"/>
    <row r="129" s="58" customFormat="1" ht="12.75" customHeight="1" x14ac:dyDescent="0.2"/>
    <row r="130" s="58" customFormat="1" ht="12.75" customHeight="1" x14ac:dyDescent="0.2"/>
    <row r="131" s="58" customFormat="1" ht="12.75" customHeight="1" x14ac:dyDescent="0.2"/>
    <row r="132" s="58" customFormat="1" ht="12.75" customHeight="1" x14ac:dyDescent="0.2"/>
    <row r="133" s="58" customFormat="1" ht="12.75" customHeight="1" x14ac:dyDescent="0.2"/>
    <row r="134" s="58" customFormat="1" ht="12.75" customHeight="1" x14ac:dyDescent="0.2"/>
    <row r="135" s="58" customFormat="1" ht="12.75" customHeight="1" x14ac:dyDescent="0.2"/>
    <row r="136" s="58" customFormat="1" ht="12.75" customHeight="1" x14ac:dyDescent="0.2"/>
    <row r="137" s="58" customFormat="1" ht="12.75" customHeight="1" x14ac:dyDescent="0.2"/>
    <row r="138" s="58" customFormat="1" ht="12.75" customHeight="1" x14ac:dyDescent="0.2"/>
    <row r="139" s="58" customFormat="1" ht="12.75" customHeight="1" x14ac:dyDescent="0.2"/>
    <row r="140" s="58" customFormat="1" ht="12.75" customHeight="1" x14ac:dyDescent="0.2"/>
    <row r="141" s="58" customFormat="1" ht="12.75" customHeight="1" x14ac:dyDescent="0.2"/>
    <row r="142" s="58" customFormat="1" ht="12.75" customHeight="1" x14ac:dyDescent="0.2"/>
    <row r="143" s="58" customFormat="1" ht="12.75" customHeight="1" x14ac:dyDescent="0.2"/>
    <row r="144" s="58" customFormat="1" ht="12.75" customHeight="1" x14ac:dyDescent="0.2"/>
    <row r="145" s="58" customFormat="1" ht="12.75" customHeight="1" x14ac:dyDescent="0.2"/>
    <row r="146" s="58" customFormat="1" ht="12.75" customHeight="1" x14ac:dyDescent="0.2"/>
    <row r="147" s="58" customFormat="1" ht="12.75" customHeight="1" x14ac:dyDescent="0.2"/>
    <row r="148" s="58" customFormat="1" ht="12.75" customHeight="1" x14ac:dyDescent="0.2"/>
    <row r="149" s="58" customFormat="1" ht="12.75" customHeight="1" x14ac:dyDescent="0.2"/>
    <row r="150" s="58" customFormat="1" ht="12.75" customHeight="1" x14ac:dyDescent="0.2"/>
    <row r="151" s="78" customFormat="1" ht="12.75" customHeight="1" x14ac:dyDescent="0.2"/>
    <row r="152" s="58" customFormat="1" ht="12.75" customHeight="1" x14ac:dyDescent="0.2"/>
    <row r="153" s="78" customFormat="1" ht="12.75" customHeight="1" x14ac:dyDescent="0.2"/>
    <row r="154" s="58" customFormat="1" ht="12.75" customHeight="1" x14ac:dyDescent="0.2"/>
    <row r="155" s="58" customFormat="1" ht="12.75" customHeight="1" x14ac:dyDescent="0.2"/>
    <row r="156" s="78" customFormat="1" ht="12.75" customHeight="1" x14ac:dyDescent="0.2"/>
    <row r="157" s="58" customFormat="1" ht="12.75" customHeight="1" x14ac:dyDescent="0.2"/>
    <row r="158" s="58" customFormat="1" ht="12.75" customHeight="1" x14ac:dyDescent="0.2"/>
    <row r="159" s="58" customFormat="1" ht="12.75" customHeight="1" x14ac:dyDescent="0.2"/>
    <row r="160" s="78" customFormat="1" ht="12.75" customHeight="1" x14ac:dyDescent="0.2"/>
    <row r="161" s="58" customFormat="1" ht="12.75" customHeight="1" x14ac:dyDescent="0.2"/>
    <row r="162" s="58" customFormat="1" ht="12.75" customHeight="1" x14ac:dyDescent="0.2"/>
    <row r="163" s="58" customFormat="1" ht="12.75" customHeight="1" x14ac:dyDescent="0.2"/>
    <row r="164" s="58" customFormat="1" ht="12.75" customHeight="1" x14ac:dyDescent="0.2"/>
    <row r="165" s="58" customFormat="1" ht="12.75" customHeight="1" x14ac:dyDescent="0.2"/>
    <row r="166" s="58" customFormat="1" ht="12.75" customHeight="1" x14ac:dyDescent="0.2"/>
    <row r="167" s="58" customFormat="1" ht="12.75" customHeight="1" x14ac:dyDescent="0.2"/>
    <row r="168" s="58" customFormat="1" ht="12.75" customHeight="1" x14ac:dyDescent="0.2"/>
    <row r="169" s="78" customFormat="1" ht="12.75" customHeight="1" x14ac:dyDescent="0.2"/>
    <row r="170" ht="12.75" customHeight="1" x14ac:dyDescent="0.25"/>
    <row r="171" s="53" customFormat="1" ht="12.75" customHeight="1" x14ac:dyDescent="0.2"/>
    <row r="172" ht="12.75" customHeight="1" x14ac:dyDescent="0.25"/>
    <row r="173" s="58" customFormat="1" ht="12.75" customHeight="1" x14ac:dyDescent="0.2"/>
    <row r="174" s="58" customFormat="1" ht="12.75" customHeight="1" x14ac:dyDescent="0.2"/>
    <row r="175" s="58" customFormat="1" ht="12.75" customHeight="1" x14ac:dyDescent="0.2"/>
    <row r="176" s="58" customFormat="1" ht="12.75" customHeight="1" x14ac:dyDescent="0.2"/>
    <row r="177" s="58" customFormat="1" ht="12.75" customHeight="1" x14ac:dyDescent="0.2"/>
    <row r="178" s="58" customFormat="1" ht="12.75" customHeight="1" x14ac:dyDescent="0.2"/>
  </sheetData>
  <mergeCells count="99">
    <mergeCell ref="E105:I105"/>
    <mergeCell ref="E106:J106"/>
    <mergeCell ref="E108:J108"/>
    <mergeCell ref="A110:M110"/>
    <mergeCell ref="P24:P25"/>
    <mergeCell ref="E100:J100"/>
    <mergeCell ref="E101:I101"/>
    <mergeCell ref="E102:J102"/>
    <mergeCell ref="E103:I103"/>
    <mergeCell ref="E104:I104"/>
    <mergeCell ref="E92:I92"/>
    <mergeCell ref="E93:I93"/>
    <mergeCell ref="E94:I94"/>
    <mergeCell ref="A97:K97"/>
    <mergeCell ref="E99:J99"/>
    <mergeCell ref="E87:I87"/>
    <mergeCell ref="E88:J88"/>
    <mergeCell ref="E89:I89"/>
    <mergeCell ref="E90:J90"/>
    <mergeCell ref="E91:I91"/>
    <mergeCell ref="E82:J82"/>
    <mergeCell ref="E83:I83"/>
    <mergeCell ref="E84:I84"/>
    <mergeCell ref="E85:J85"/>
    <mergeCell ref="E86:I86"/>
    <mergeCell ref="E75:J75"/>
    <mergeCell ref="E76:I76"/>
    <mergeCell ref="E79:J79"/>
    <mergeCell ref="E80:J80"/>
    <mergeCell ref="E81:I81"/>
    <mergeCell ref="E70:J70"/>
    <mergeCell ref="E71:J71"/>
    <mergeCell ref="E72:J72"/>
    <mergeCell ref="E73:J73"/>
    <mergeCell ref="E74:I74"/>
    <mergeCell ref="E64:J64"/>
    <mergeCell ref="E65:J65"/>
    <mergeCell ref="E66:J66"/>
    <mergeCell ref="E68:J68"/>
    <mergeCell ref="E59:J59"/>
    <mergeCell ref="E60:J60"/>
    <mergeCell ref="E61:J61"/>
    <mergeCell ref="E62:I62"/>
    <mergeCell ref="E63:I63"/>
    <mergeCell ref="E54:J54"/>
    <mergeCell ref="E55:I55"/>
    <mergeCell ref="E56:J56"/>
    <mergeCell ref="E57:J57"/>
    <mergeCell ref="E58:I58"/>
    <mergeCell ref="E49:J49"/>
    <mergeCell ref="E50:I50"/>
    <mergeCell ref="E51:J51"/>
    <mergeCell ref="E52:J52"/>
    <mergeCell ref="E53:I53"/>
    <mergeCell ref="E44:J44"/>
    <mergeCell ref="E45:I45"/>
    <mergeCell ref="E46:J46"/>
    <mergeCell ref="E47:J47"/>
    <mergeCell ref="E48:I48"/>
    <mergeCell ref="E39:I39"/>
    <mergeCell ref="E40:I40"/>
    <mergeCell ref="E41:J41"/>
    <mergeCell ref="E42:I42"/>
    <mergeCell ref="E43:J43"/>
    <mergeCell ref="E33:I33"/>
    <mergeCell ref="E36:J36"/>
    <mergeCell ref="E37:I37"/>
    <mergeCell ref="E38:J38"/>
    <mergeCell ref="E25:I25"/>
    <mergeCell ref="E26:I26"/>
    <mergeCell ref="E27:I27"/>
    <mergeCell ref="E28:I28"/>
    <mergeCell ref="E29:I29"/>
    <mergeCell ref="E24:I24"/>
    <mergeCell ref="P18:P19"/>
    <mergeCell ref="E20:I20"/>
    <mergeCell ref="E22:I22"/>
    <mergeCell ref="E23:I23"/>
    <mergeCell ref="K18:K19"/>
    <mergeCell ref="L18:L19"/>
    <mergeCell ref="M18:M19"/>
    <mergeCell ref="N18:N19"/>
    <mergeCell ref="O18:O19"/>
    <mergeCell ref="E11:I11"/>
    <mergeCell ref="E12:I12"/>
    <mergeCell ref="A18:A19"/>
    <mergeCell ref="B18:B19"/>
    <mergeCell ref="C18:C19"/>
    <mergeCell ref="D18:D19"/>
    <mergeCell ref="E18:I19"/>
    <mergeCell ref="E7:I7"/>
    <mergeCell ref="E8:I8"/>
    <mergeCell ref="E9:I9"/>
    <mergeCell ref="E10:I10"/>
    <mergeCell ref="A3:K3"/>
    <mergeCell ref="E4:I4"/>
    <mergeCell ref="A5:C5"/>
    <mergeCell ref="E5:I5"/>
    <mergeCell ref="E6:I6"/>
  </mergeCells>
  <pageMargins left="0.25" right="0.25" top="0.75" bottom="0.75" header="0.3" footer="0.3"/>
  <pageSetup paperSize="9" scale="9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222"/>
  <sheetViews>
    <sheetView topLeftCell="A38" workbookViewId="0">
      <selection activeCell="N72" sqref="N72"/>
    </sheetView>
  </sheetViews>
  <sheetFormatPr defaultRowHeight="15" x14ac:dyDescent="0.25"/>
  <cols>
    <col min="1" max="1" width="4.42578125" customWidth="1"/>
    <col min="2" max="2" width="4.28515625" customWidth="1"/>
    <col min="3" max="3" width="6.28515625" customWidth="1"/>
    <col min="4" max="4" width="8" customWidth="1"/>
    <col min="9" max="9" width="5.5703125" customWidth="1"/>
    <col min="10" max="10" width="0.85546875" hidden="1" customWidth="1"/>
    <col min="11" max="14" width="13.85546875" customWidth="1"/>
    <col min="15" max="16" width="8.7109375" customWidth="1"/>
    <col min="154" max="154" width="4.42578125" customWidth="1"/>
    <col min="155" max="155" width="4.28515625" customWidth="1"/>
    <col min="156" max="156" width="6.28515625" customWidth="1"/>
    <col min="157" max="157" width="8" customWidth="1"/>
    <col min="162" max="162" width="13.7109375" customWidth="1"/>
    <col min="163" max="163" width="0" hidden="1" customWidth="1"/>
    <col min="164" max="167" width="13.85546875" customWidth="1"/>
    <col min="168" max="169" width="8.7109375" customWidth="1"/>
    <col min="410" max="410" width="4.42578125" customWidth="1"/>
    <col min="411" max="411" width="4.28515625" customWidth="1"/>
    <col min="412" max="412" width="6.28515625" customWidth="1"/>
    <col min="413" max="413" width="8" customWidth="1"/>
    <col min="418" max="418" width="13.7109375" customWidth="1"/>
    <col min="419" max="419" width="0" hidden="1" customWidth="1"/>
    <col min="420" max="423" width="13.85546875" customWidth="1"/>
    <col min="424" max="425" width="8.7109375" customWidth="1"/>
    <col min="666" max="666" width="4.42578125" customWidth="1"/>
    <col min="667" max="667" width="4.28515625" customWidth="1"/>
    <col min="668" max="668" width="6.28515625" customWidth="1"/>
    <col min="669" max="669" width="8" customWidth="1"/>
    <col min="674" max="674" width="13.7109375" customWidth="1"/>
    <col min="675" max="675" width="0" hidden="1" customWidth="1"/>
    <col min="676" max="679" width="13.85546875" customWidth="1"/>
    <col min="680" max="681" width="8.7109375" customWidth="1"/>
    <col min="922" max="922" width="4.42578125" customWidth="1"/>
    <col min="923" max="923" width="4.28515625" customWidth="1"/>
    <col min="924" max="924" width="6.28515625" customWidth="1"/>
    <col min="925" max="925" width="8" customWidth="1"/>
    <col min="930" max="930" width="13.7109375" customWidth="1"/>
    <col min="931" max="931" width="0" hidden="1" customWidth="1"/>
    <col min="932" max="935" width="13.85546875" customWidth="1"/>
    <col min="936" max="937" width="8.7109375" customWidth="1"/>
    <col min="1178" max="1178" width="4.42578125" customWidth="1"/>
    <col min="1179" max="1179" width="4.28515625" customWidth="1"/>
    <col min="1180" max="1180" width="6.28515625" customWidth="1"/>
    <col min="1181" max="1181" width="8" customWidth="1"/>
    <col min="1186" max="1186" width="13.7109375" customWidth="1"/>
    <col min="1187" max="1187" width="0" hidden="1" customWidth="1"/>
    <col min="1188" max="1191" width="13.85546875" customWidth="1"/>
    <col min="1192" max="1193" width="8.7109375" customWidth="1"/>
    <col min="1434" max="1434" width="4.42578125" customWidth="1"/>
    <col min="1435" max="1435" width="4.28515625" customWidth="1"/>
    <col min="1436" max="1436" width="6.28515625" customWidth="1"/>
    <col min="1437" max="1437" width="8" customWidth="1"/>
    <col min="1442" max="1442" width="13.7109375" customWidth="1"/>
    <col min="1443" max="1443" width="0" hidden="1" customWidth="1"/>
    <col min="1444" max="1447" width="13.85546875" customWidth="1"/>
    <col min="1448" max="1449" width="8.7109375" customWidth="1"/>
    <col min="1690" max="1690" width="4.42578125" customWidth="1"/>
    <col min="1691" max="1691" width="4.28515625" customWidth="1"/>
    <col min="1692" max="1692" width="6.28515625" customWidth="1"/>
    <col min="1693" max="1693" width="8" customWidth="1"/>
    <col min="1698" max="1698" width="13.7109375" customWidth="1"/>
    <col min="1699" max="1699" width="0" hidden="1" customWidth="1"/>
    <col min="1700" max="1703" width="13.85546875" customWidth="1"/>
    <col min="1704" max="1705" width="8.7109375" customWidth="1"/>
    <col min="1946" max="1946" width="4.42578125" customWidth="1"/>
    <col min="1947" max="1947" width="4.28515625" customWidth="1"/>
    <col min="1948" max="1948" width="6.28515625" customWidth="1"/>
    <col min="1949" max="1949" width="8" customWidth="1"/>
    <col min="1954" max="1954" width="13.7109375" customWidth="1"/>
    <col min="1955" max="1955" width="0" hidden="1" customWidth="1"/>
    <col min="1956" max="1959" width="13.85546875" customWidth="1"/>
    <col min="1960" max="1961" width="8.7109375" customWidth="1"/>
    <col min="2202" max="2202" width="4.42578125" customWidth="1"/>
    <col min="2203" max="2203" width="4.28515625" customWidth="1"/>
    <col min="2204" max="2204" width="6.28515625" customWidth="1"/>
    <col min="2205" max="2205" width="8" customWidth="1"/>
    <col min="2210" max="2210" width="13.7109375" customWidth="1"/>
    <col min="2211" max="2211" width="0" hidden="1" customWidth="1"/>
    <col min="2212" max="2215" width="13.85546875" customWidth="1"/>
    <col min="2216" max="2217" width="8.7109375" customWidth="1"/>
    <col min="2458" max="2458" width="4.42578125" customWidth="1"/>
    <col min="2459" max="2459" width="4.28515625" customWidth="1"/>
    <col min="2460" max="2460" width="6.28515625" customWidth="1"/>
    <col min="2461" max="2461" width="8" customWidth="1"/>
    <col min="2466" max="2466" width="13.7109375" customWidth="1"/>
    <col min="2467" max="2467" width="0" hidden="1" customWidth="1"/>
    <col min="2468" max="2471" width="13.85546875" customWidth="1"/>
    <col min="2472" max="2473" width="8.7109375" customWidth="1"/>
    <col min="2714" max="2714" width="4.42578125" customWidth="1"/>
    <col min="2715" max="2715" width="4.28515625" customWidth="1"/>
    <col min="2716" max="2716" width="6.28515625" customWidth="1"/>
    <col min="2717" max="2717" width="8" customWidth="1"/>
    <col min="2722" max="2722" width="13.7109375" customWidth="1"/>
    <col min="2723" max="2723" width="0" hidden="1" customWidth="1"/>
    <col min="2724" max="2727" width="13.85546875" customWidth="1"/>
    <col min="2728" max="2729" width="8.7109375" customWidth="1"/>
    <col min="2970" max="2970" width="4.42578125" customWidth="1"/>
    <col min="2971" max="2971" width="4.28515625" customWidth="1"/>
    <col min="2972" max="2972" width="6.28515625" customWidth="1"/>
    <col min="2973" max="2973" width="8" customWidth="1"/>
    <col min="2978" max="2978" width="13.7109375" customWidth="1"/>
    <col min="2979" max="2979" width="0" hidden="1" customWidth="1"/>
    <col min="2980" max="2983" width="13.85546875" customWidth="1"/>
    <col min="2984" max="2985" width="8.7109375" customWidth="1"/>
    <col min="3226" max="3226" width="4.42578125" customWidth="1"/>
    <col min="3227" max="3227" width="4.28515625" customWidth="1"/>
    <col min="3228" max="3228" width="6.28515625" customWidth="1"/>
    <col min="3229" max="3229" width="8" customWidth="1"/>
    <col min="3234" max="3234" width="13.7109375" customWidth="1"/>
    <col min="3235" max="3235" width="0" hidden="1" customWidth="1"/>
    <col min="3236" max="3239" width="13.85546875" customWidth="1"/>
    <col min="3240" max="3241" width="8.7109375" customWidth="1"/>
    <col min="3482" max="3482" width="4.42578125" customWidth="1"/>
    <col min="3483" max="3483" width="4.28515625" customWidth="1"/>
    <col min="3484" max="3484" width="6.28515625" customWidth="1"/>
    <col min="3485" max="3485" width="8" customWidth="1"/>
    <col min="3490" max="3490" width="13.7109375" customWidth="1"/>
    <col min="3491" max="3491" width="0" hidden="1" customWidth="1"/>
    <col min="3492" max="3495" width="13.85546875" customWidth="1"/>
    <col min="3496" max="3497" width="8.7109375" customWidth="1"/>
    <col min="3738" max="3738" width="4.42578125" customWidth="1"/>
    <col min="3739" max="3739" width="4.28515625" customWidth="1"/>
    <col min="3740" max="3740" width="6.28515625" customWidth="1"/>
    <col min="3741" max="3741" width="8" customWidth="1"/>
    <col min="3746" max="3746" width="13.7109375" customWidth="1"/>
    <col min="3747" max="3747" width="0" hidden="1" customWidth="1"/>
    <col min="3748" max="3751" width="13.85546875" customWidth="1"/>
    <col min="3752" max="3753" width="8.7109375" customWidth="1"/>
    <col min="3994" max="3994" width="4.42578125" customWidth="1"/>
    <col min="3995" max="3995" width="4.28515625" customWidth="1"/>
    <col min="3996" max="3996" width="6.28515625" customWidth="1"/>
    <col min="3997" max="3997" width="8" customWidth="1"/>
    <col min="4002" max="4002" width="13.7109375" customWidth="1"/>
    <col min="4003" max="4003" width="0" hidden="1" customWidth="1"/>
    <col min="4004" max="4007" width="13.85546875" customWidth="1"/>
    <col min="4008" max="4009" width="8.7109375" customWidth="1"/>
    <col min="4250" max="4250" width="4.42578125" customWidth="1"/>
    <col min="4251" max="4251" width="4.28515625" customWidth="1"/>
    <col min="4252" max="4252" width="6.28515625" customWidth="1"/>
    <col min="4253" max="4253" width="8" customWidth="1"/>
    <col min="4258" max="4258" width="13.7109375" customWidth="1"/>
    <col min="4259" max="4259" width="0" hidden="1" customWidth="1"/>
    <col min="4260" max="4263" width="13.85546875" customWidth="1"/>
    <col min="4264" max="4265" width="8.7109375" customWidth="1"/>
    <col min="4506" max="4506" width="4.42578125" customWidth="1"/>
    <col min="4507" max="4507" width="4.28515625" customWidth="1"/>
    <col min="4508" max="4508" width="6.28515625" customWidth="1"/>
    <col min="4509" max="4509" width="8" customWidth="1"/>
    <col min="4514" max="4514" width="13.7109375" customWidth="1"/>
    <col min="4515" max="4515" width="0" hidden="1" customWidth="1"/>
    <col min="4516" max="4519" width="13.85546875" customWidth="1"/>
    <col min="4520" max="4521" width="8.7109375" customWidth="1"/>
    <col min="4762" max="4762" width="4.42578125" customWidth="1"/>
    <col min="4763" max="4763" width="4.28515625" customWidth="1"/>
    <col min="4764" max="4764" width="6.28515625" customWidth="1"/>
    <col min="4765" max="4765" width="8" customWidth="1"/>
    <col min="4770" max="4770" width="13.7109375" customWidth="1"/>
    <col min="4771" max="4771" width="0" hidden="1" customWidth="1"/>
    <col min="4772" max="4775" width="13.85546875" customWidth="1"/>
    <col min="4776" max="4777" width="8.7109375" customWidth="1"/>
    <col min="5018" max="5018" width="4.42578125" customWidth="1"/>
    <col min="5019" max="5019" width="4.28515625" customWidth="1"/>
    <col min="5020" max="5020" width="6.28515625" customWidth="1"/>
    <col min="5021" max="5021" width="8" customWidth="1"/>
    <col min="5026" max="5026" width="13.7109375" customWidth="1"/>
    <col min="5027" max="5027" width="0" hidden="1" customWidth="1"/>
    <col min="5028" max="5031" width="13.85546875" customWidth="1"/>
    <col min="5032" max="5033" width="8.7109375" customWidth="1"/>
    <col min="5274" max="5274" width="4.42578125" customWidth="1"/>
    <col min="5275" max="5275" width="4.28515625" customWidth="1"/>
    <col min="5276" max="5276" width="6.28515625" customWidth="1"/>
    <col min="5277" max="5277" width="8" customWidth="1"/>
    <col min="5282" max="5282" width="13.7109375" customWidth="1"/>
    <col min="5283" max="5283" width="0" hidden="1" customWidth="1"/>
    <col min="5284" max="5287" width="13.85546875" customWidth="1"/>
    <col min="5288" max="5289" width="8.7109375" customWidth="1"/>
    <col min="5530" max="5530" width="4.42578125" customWidth="1"/>
    <col min="5531" max="5531" width="4.28515625" customWidth="1"/>
    <col min="5532" max="5532" width="6.28515625" customWidth="1"/>
    <col min="5533" max="5533" width="8" customWidth="1"/>
    <col min="5538" max="5538" width="13.7109375" customWidth="1"/>
    <col min="5539" max="5539" width="0" hidden="1" customWidth="1"/>
    <col min="5540" max="5543" width="13.85546875" customWidth="1"/>
    <col min="5544" max="5545" width="8.7109375" customWidth="1"/>
    <col min="5786" max="5786" width="4.42578125" customWidth="1"/>
    <col min="5787" max="5787" width="4.28515625" customWidth="1"/>
    <col min="5788" max="5788" width="6.28515625" customWidth="1"/>
    <col min="5789" max="5789" width="8" customWidth="1"/>
    <col min="5794" max="5794" width="13.7109375" customWidth="1"/>
    <col min="5795" max="5795" width="0" hidden="1" customWidth="1"/>
    <col min="5796" max="5799" width="13.85546875" customWidth="1"/>
    <col min="5800" max="5801" width="8.7109375" customWidth="1"/>
    <col min="6042" max="6042" width="4.42578125" customWidth="1"/>
    <col min="6043" max="6043" width="4.28515625" customWidth="1"/>
    <col min="6044" max="6044" width="6.28515625" customWidth="1"/>
    <col min="6045" max="6045" width="8" customWidth="1"/>
    <col min="6050" max="6050" width="13.7109375" customWidth="1"/>
    <col min="6051" max="6051" width="0" hidden="1" customWidth="1"/>
    <col min="6052" max="6055" width="13.85546875" customWidth="1"/>
    <col min="6056" max="6057" width="8.7109375" customWidth="1"/>
    <col min="6298" max="6298" width="4.42578125" customWidth="1"/>
    <col min="6299" max="6299" width="4.28515625" customWidth="1"/>
    <col min="6300" max="6300" width="6.28515625" customWidth="1"/>
    <col min="6301" max="6301" width="8" customWidth="1"/>
    <col min="6306" max="6306" width="13.7109375" customWidth="1"/>
    <col min="6307" max="6307" width="0" hidden="1" customWidth="1"/>
    <col min="6308" max="6311" width="13.85546875" customWidth="1"/>
    <col min="6312" max="6313" width="8.7109375" customWidth="1"/>
    <col min="6554" max="6554" width="4.42578125" customWidth="1"/>
    <col min="6555" max="6555" width="4.28515625" customWidth="1"/>
    <col min="6556" max="6556" width="6.28515625" customWidth="1"/>
    <col min="6557" max="6557" width="8" customWidth="1"/>
    <col min="6562" max="6562" width="13.7109375" customWidth="1"/>
    <col min="6563" max="6563" width="0" hidden="1" customWidth="1"/>
    <col min="6564" max="6567" width="13.85546875" customWidth="1"/>
    <col min="6568" max="6569" width="8.7109375" customWidth="1"/>
    <col min="6810" max="6810" width="4.42578125" customWidth="1"/>
    <col min="6811" max="6811" width="4.28515625" customWidth="1"/>
    <col min="6812" max="6812" width="6.28515625" customWidth="1"/>
    <col min="6813" max="6813" width="8" customWidth="1"/>
    <col min="6818" max="6818" width="13.7109375" customWidth="1"/>
    <col min="6819" max="6819" width="0" hidden="1" customWidth="1"/>
    <col min="6820" max="6823" width="13.85546875" customWidth="1"/>
    <col min="6824" max="6825" width="8.7109375" customWidth="1"/>
    <col min="7066" max="7066" width="4.42578125" customWidth="1"/>
    <col min="7067" max="7067" width="4.28515625" customWidth="1"/>
    <col min="7068" max="7068" width="6.28515625" customWidth="1"/>
    <col min="7069" max="7069" width="8" customWidth="1"/>
    <col min="7074" max="7074" width="13.7109375" customWidth="1"/>
    <col min="7075" max="7075" width="0" hidden="1" customWidth="1"/>
    <col min="7076" max="7079" width="13.85546875" customWidth="1"/>
    <col min="7080" max="7081" width="8.7109375" customWidth="1"/>
    <col min="7322" max="7322" width="4.42578125" customWidth="1"/>
    <col min="7323" max="7323" width="4.28515625" customWidth="1"/>
    <col min="7324" max="7324" width="6.28515625" customWidth="1"/>
    <col min="7325" max="7325" width="8" customWidth="1"/>
    <col min="7330" max="7330" width="13.7109375" customWidth="1"/>
    <col min="7331" max="7331" width="0" hidden="1" customWidth="1"/>
    <col min="7332" max="7335" width="13.85546875" customWidth="1"/>
    <col min="7336" max="7337" width="8.7109375" customWidth="1"/>
    <col min="7578" max="7578" width="4.42578125" customWidth="1"/>
    <col min="7579" max="7579" width="4.28515625" customWidth="1"/>
    <col min="7580" max="7580" width="6.28515625" customWidth="1"/>
    <col min="7581" max="7581" width="8" customWidth="1"/>
    <col min="7586" max="7586" width="13.7109375" customWidth="1"/>
    <col min="7587" max="7587" width="0" hidden="1" customWidth="1"/>
    <col min="7588" max="7591" width="13.85546875" customWidth="1"/>
    <col min="7592" max="7593" width="8.7109375" customWidth="1"/>
    <col min="7834" max="7834" width="4.42578125" customWidth="1"/>
    <col min="7835" max="7835" width="4.28515625" customWidth="1"/>
    <col min="7836" max="7836" width="6.28515625" customWidth="1"/>
    <col min="7837" max="7837" width="8" customWidth="1"/>
    <col min="7842" max="7842" width="13.7109375" customWidth="1"/>
    <col min="7843" max="7843" width="0" hidden="1" customWidth="1"/>
    <col min="7844" max="7847" width="13.85546875" customWidth="1"/>
    <col min="7848" max="7849" width="8.7109375" customWidth="1"/>
    <col min="8090" max="8090" width="4.42578125" customWidth="1"/>
    <col min="8091" max="8091" width="4.28515625" customWidth="1"/>
    <col min="8092" max="8092" width="6.28515625" customWidth="1"/>
    <col min="8093" max="8093" width="8" customWidth="1"/>
    <col min="8098" max="8098" width="13.7109375" customWidth="1"/>
    <col min="8099" max="8099" width="0" hidden="1" customWidth="1"/>
    <col min="8100" max="8103" width="13.85546875" customWidth="1"/>
    <col min="8104" max="8105" width="8.7109375" customWidth="1"/>
    <col min="8346" max="8346" width="4.42578125" customWidth="1"/>
    <col min="8347" max="8347" width="4.28515625" customWidth="1"/>
    <col min="8348" max="8348" width="6.28515625" customWidth="1"/>
    <col min="8349" max="8349" width="8" customWidth="1"/>
    <col min="8354" max="8354" width="13.7109375" customWidth="1"/>
    <col min="8355" max="8355" width="0" hidden="1" customWidth="1"/>
    <col min="8356" max="8359" width="13.85546875" customWidth="1"/>
    <col min="8360" max="8361" width="8.7109375" customWidth="1"/>
    <col min="8602" max="8602" width="4.42578125" customWidth="1"/>
    <col min="8603" max="8603" width="4.28515625" customWidth="1"/>
    <col min="8604" max="8604" width="6.28515625" customWidth="1"/>
    <col min="8605" max="8605" width="8" customWidth="1"/>
    <col min="8610" max="8610" width="13.7109375" customWidth="1"/>
    <col min="8611" max="8611" width="0" hidden="1" customWidth="1"/>
    <col min="8612" max="8615" width="13.85546875" customWidth="1"/>
    <col min="8616" max="8617" width="8.7109375" customWidth="1"/>
    <col min="8858" max="8858" width="4.42578125" customWidth="1"/>
    <col min="8859" max="8859" width="4.28515625" customWidth="1"/>
    <col min="8860" max="8860" width="6.28515625" customWidth="1"/>
    <col min="8861" max="8861" width="8" customWidth="1"/>
    <col min="8866" max="8866" width="13.7109375" customWidth="1"/>
    <col min="8867" max="8867" width="0" hidden="1" customWidth="1"/>
    <col min="8868" max="8871" width="13.85546875" customWidth="1"/>
    <col min="8872" max="8873" width="8.7109375" customWidth="1"/>
    <col min="9114" max="9114" width="4.42578125" customWidth="1"/>
    <col min="9115" max="9115" width="4.28515625" customWidth="1"/>
    <col min="9116" max="9116" width="6.28515625" customWidth="1"/>
    <col min="9117" max="9117" width="8" customWidth="1"/>
    <col min="9122" max="9122" width="13.7109375" customWidth="1"/>
    <col min="9123" max="9123" width="0" hidden="1" customWidth="1"/>
    <col min="9124" max="9127" width="13.85546875" customWidth="1"/>
    <col min="9128" max="9129" width="8.7109375" customWidth="1"/>
    <col min="9370" max="9370" width="4.42578125" customWidth="1"/>
    <col min="9371" max="9371" width="4.28515625" customWidth="1"/>
    <col min="9372" max="9372" width="6.28515625" customWidth="1"/>
    <col min="9373" max="9373" width="8" customWidth="1"/>
    <col min="9378" max="9378" width="13.7109375" customWidth="1"/>
    <col min="9379" max="9379" width="0" hidden="1" customWidth="1"/>
    <col min="9380" max="9383" width="13.85546875" customWidth="1"/>
    <col min="9384" max="9385" width="8.7109375" customWidth="1"/>
    <col min="9626" max="9626" width="4.42578125" customWidth="1"/>
    <col min="9627" max="9627" width="4.28515625" customWidth="1"/>
    <col min="9628" max="9628" width="6.28515625" customWidth="1"/>
    <col min="9629" max="9629" width="8" customWidth="1"/>
    <col min="9634" max="9634" width="13.7109375" customWidth="1"/>
    <col min="9635" max="9635" width="0" hidden="1" customWidth="1"/>
    <col min="9636" max="9639" width="13.85546875" customWidth="1"/>
    <col min="9640" max="9641" width="8.7109375" customWidth="1"/>
    <col min="9882" max="9882" width="4.42578125" customWidth="1"/>
    <col min="9883" max="9883" width="4.28515625" customWidth="1"/>
    <col min="9884" max="9884" width="6.28515625" customWidth="1"/>
    <col min="9885" max="9885" width="8" customWidth="1"/>
    <col min="9890" max="9890" width="13.7109375" customWidth="1"/>
    <col min="9891" max="9891" width="0" hidden="1" customWidth="1"/>
    <col min="9892" max="9895" width="13.85546875" customWidth="1"/>
    <col min="9896" max="9897" width="8.7109375" customWidth="1"/>
    <col min="10138" max="10138" width="4.42578125" customWidth="1"/>
    <col min="10139" max="10139" width="4.28515625" customWidth="1"/>
    <col min="10140" max="10140" width="6.28515625" customWidth="1"/>
    <col min="10141" max="10141" width="8" customWidth="1"/>
    <col min="10146" max="10146" width="13.7109375" customWidth="1"/>
    <col min="10147" max="10147" width="0" hidden="1" customWidth="1"/>
    <col min="10148" max="10151" width="13.85546875" customWidth="1"/>
    <col min="10152" max="10153" width="8.7109375" customWidth="1"/>
    <col min="10394" max="10394" width="4.42578125" customWidth="1"/>
    <col min="10395" max="10395" width="4.28515625" customWidth="1"/>
    <col min="10396" max="10396" width="6.28515625" customWidth="1"/>
    <col min="10397" max="10397" width="8" customWidth="1"/>
    <col min="10402" max="10402" width="13.7109375" customWidth="1"/>
    <col min="10403" max="10403" width="0" hidden="1" customWidth="1"/>
    <col min="10404" max="10407" width="13.85546875" customWidth="1"/>
    <col min="10408" max="10409" width="8.7109375" customWidth="1"/>
    <col min="10650" max="10650" width="4.42578125" customWidth="1"/>
    <col min="10651" max="10651" width="4.28515625" customWidth="1"/>
    <col min="10652" max="10652" width="6.28515625" customWidth="1"/>
    <col min="10653" max="10653" width="8" customWidth="1"/>
    <col min="10658" max="10658" width="13.7109375" customWidth="1"/>
    <col min="10659" max="10659" width="0" hidden="1" customWidth="1"/>
    <col min="10660" max="10663" width="13.85546875" customWidth="1"/>
    <col min="10664" max="10665" width="8.7109375" customWidth="1"/>
    <col min="10906" max="10906" width="4.42578125" customWidth="1"/>
    <col min="10907" max="10907" width="4.28515625" customWidth="1"/>
    <col min="10908" max="10908" width="6.28515625" customWidth="1"/>
    <col min="10909" max="10909" width="8" customWidth="1"/>
    <col min="10914" max="10914" width="13.7109375" customWidth="1"/>
    <col min="10915" max="10915" width="0" hidden="1" customWidth="1"/>
    <col min="10916" max="10919" width="13.85546875" customWidth="1"/>
    <col min="10920" max="10921" width="8.7109375" customWidth="1"/>
    <col min="11162" max="11162" width="4.42578125" customWidth="1"/>
    <col min="11163" max="11163" width="4.28515625" customWidth="1"/>
    <col min="11164" max="11164" width="6.28515625" customWidth="1"/>
    <col min="11165" max="11165" width="8" customWidth="1"/>
    <col min="11170" max="11170" width="13.7109375" customWidth="1"/>
    <col min="11171" max="11171" width="0" hidden="1" customWidth="1"/>
    <col min="11172" max="11175" width="13.85546875" customWidth="1"/>
    <col min="11176" max="11177" width="8.7109375" customWidth="1"/>
    <col min="11418" max="11418" width="4.42578125" customWidth="1"/>
    <col min="11419" max="11419" width="4.28515625" customWidth="1"/>
    <col min="11420" max="11420" width="6.28515625" customWidth="1"/>
    <col min="11421" max="11421" width="8" customWidth="1"/>
    <col min="11426" max="11426" width="13.7109375" customWidth="1"/>
    <col min="11427" max="11427" width="0" hidden="1" customWidth="1"/>
    <col min="11428" max="11431" width="13.85546875" customWidth="1"/>
    <col min="11432" max="11433" width="8.7109375" customWidth="1"/>
    <col min="11674" max="11674" width="4.42578125" customWidth="1"/>
    <col min="11675" max="11675" width="4.28515625" customWidth="1"/>
    <col min="11676" max="11676" width="6.28515625" customWidth="1"/>
    <col min="11677" max="11677" width="8" customWidth="1"/>
    <col min="11682" max="11682" width="13.7109375" customWidth="1"/>
    <col min="11683" max="11683" width="0" hidden="1" customWidth="1"/>
    <col min="11684" max="11687" width="13.85546875" customWidth="1"/>
    <col min="11688" max="11689" width="8.7109375" customWidth="1"/>
    <col min="11930" max="11930" width="4.42578125" customWidth="1"/>
    <col min="11931" max="11931" width="4.28515625" customWidth="1"/>
    <col min="11932" max="11932" width="6.28515625" customWidth="1"/>
    <col min="11933" max="11933" width="8" customWidth="1"/>
    <col min="11938" max="11938" width="13.7109375" customWidth="1"/>
    <col min="11939" max="11939" width="0" hidden="1" customWidth="1"/>
    <col min="11940" max="11943" width="13.85546875" customWidth="1"/>
    <col min="11944" max="11945" width="8.7109375" customWidth="1"/>
    <col min="12186" max="12186" width="4.42578125" customWidth="1"/>
    <col min="12187" max="12187" width="4.28515625" customWidth="1"/>
    <col min="12188" max="12188" width="6.28515625" customWidth="1"/>
    <col min="12189" max="12189" width="8" customWidth="1"/>
    <col min="12194" max="12194" width="13.7109375" customWidth="1"/>
    <col min="12195" max="12195" width="0" hidden="1" customWidth="1"/>
    <col min="12196" max="12199" width="13.85546875" customWidth="1"/>
    <col min="12200" max="12201" width="8.7109375" customWidth="1"/>
    <col min="12442" max="12442" width="4.42578125" customWidth="1"/>
    <col min="12443" max="12443" width="4.28515625" customWidth="1"/>
    <col min="12444" max="12444" width="6.28515625" customWidth="1"/>
    <col min="12445" max="12445" width="8" customWidth="1"/>
    <col min="12450" max="12450" width="13.7109375" customWidth="1"/>
    <col min="12451" max="12451" width="0" hidden="1" customWidth="1"/>
    <col min="12452" max="12455" width="13.85546875" customWidth="1"/>
    <col min="12456" max="12457" width="8.7109375" customWidth="1"/>
    <col min="12698" max="12698" width="4.42578125" customWidth="1"/>
    <col min="12699" max="12699" width="4.28515625" customWidth="1"/>
    <col min="12700" max="12700" width="6.28515625" customWidth="1"/>
    <col min="12701" max="12701" width="8" customWidth="1"/>
    <col min="12706" max="12706" width="13.7109375" customWidth="1"/>
    <col min="12707" max="12707" width="0" hidden="1" customWidth="1"/>
    <col min="12708" max="12711" width="13.85546875" customWidth="1"/>
    <col min="12712" max="12713" width="8.7109375" customWidth="1"/>
    <col min="12954" max="12954" width="4.42578125" customWidth="1"/>
    <col min="12955" max="12955" width="4.28515625" customWidth="1"/>
    <col min="12956" max="12956" width="6.28515625" customWidth="1"/>
    <col min="12957" max="12957" width="8" customWidth="1"/>
    <col min="12962" max="12962" width="13.7109375" customWidth="1"/>
    <col min="12963" max="12963" width="0" hidden="1" customWidth="1"/>
    <col min="12964" max="12967" width="13.85546875" customWidth="1"/>
    <col min="12968" max="12969" width="8.7109375" customWidth="1"/>
    <col min="13210" max="13210" width="4.42578125" customWidth="1"/>
    <col min="13211" max="13211" width="4.28515625" customWidth="1"/>
    <col min="13212" max="13212" width="6.28515625" customWidth="1"/>
    <col min="13213" max="13213" width="8" customWidth="1"/>
    <col min="13218" max="13218" width="13.7109375" customWidth="1"/>
    <col min="13219" max="13219" width="0" hidden="1" customWidth="1"/>
    <col min="13220" max="13223" width="13.85546875" customWidth="1"/>
    <col min="13224" max="13225" width="8.7109375" customWidth="1"/>
    <col min="13466" max="13466" width="4.42578125" customWidth="1"/>
    <col min="13467" max="13467" width="4.28515625" customWidth="1"/>
    <col min="13468" max="13468" width="6.28515625" customWidth="1"/>
    <col min="13469" max="13469" width="8" customWidth="1"/>
    <col min="13474" max="13474" width="13.7109375" customWidth="1"/>
    <col min="13475" max="13475" width="0" hidden="1" customWidth="1"/>
    <col min="13476" max="13479" width="13.85546875" customWidth="1"/>
    <col min="13480" max="13481" width="8.7109375" customWidth="1"/>
    <col min="13722" max="13722" width="4.42578125" customWidth="1"/>
    <col min="13723" max="13723" width="4.28515625" customWidth="1"/>
    <col min="13724" max="13724" width="6.28515625" customWidth="1"/>
    <col min="13725" max="13725" width="8" customWidth="1"/>
    <col min="13730" max="13730" width="13.7109375" customWidth="1"/>
    <col min="13731" max="13731" width="0" hidden="1" customWidth="1"/>
    <col min="13732" max="13735" width="13.85546875" customWidth="1"/>
    <col min="13736" max="13737" width="8.7109375" customWidth="1"/>
    <col min="13978" max="13978" width="4.42578125" customWidth="1"/>
    <col min="13979" max="13979" width="4.28515625" customWidth="1"/>
    <col min="13980" max="13980" width="6.28515625" customWidth="1"/>
    <col min="13981" max="13981" width="8" customWidth="1"/>
    <col min="13986" max="13986" width="13.7109375" customWidth="1"/>
    <col min="13987" max="13987" width="0" hidden="1" customWidth="1"/>
    <col min="13988" max="13991" width="13.85546875" customWidth="1"/>
    <col min="13992" max="13993" width="8.7109375" customWidth="1"/>
    <col min="14234" max="14234" width="4.42578125" customWidth="1"/>
    <col min="14235" max="14235" width="4.28515625" customWidth="1"/>
    <col min="14236" max="14236" width="6.28515625" customWidth="1"/>
    <col min="14237" max="14237" width="8" customWidth="1"/>
    <col min="14242" max="14242" width="13.7109375" customWidth="1"/>
    <col min="14243" max="14243" width="0" hidden="1" customWidth="1"/>
    <col min="14244" max="14247" width="13.85546875" customWidth="1"/>
    <col min="14248" max="14249" width="8.7109375" customWidth="1"/>
    <col min="14490" max="14490" width="4.42578125" customWidth="1"/>
    <col min="14491" max="14491" width="4.28515625" customWidth="1"/>
    <col min="14492" max="14492" width="6.28515625" customWidth="1"/>
    <col min="14493" max="14493" width="8" customWidth="1"/>
    <col min="14498" max="14498" width="13.7109375" customWidth="1"/>
    <col min="14499" max="14499" width="0" hidden="1" customWidth="1"/>
    <col min="14500" max="14503" width="13.85546875" customWidth="1"/>
    <col min="14504" max="14505" width="8.7109375" customWidth="1"/>
    <col min="14746" max="14746" width="4.42578125" customWidth="1"/>
    <col min="14747" max="14747" width="4.28515625" customWidth="1"/>
    <col min="14748" max="14748" width="6.28515625" customWidth="1"/>
    <col min="14749" max="14749" width="8" customWidth="1"/>
    <col min="14754" max="14754" width="13.7109375" customWidth="1"/>
    <col min="14755" max="14755" width="0" hidden="1" customWidth="1"/>
    <col min="14756" max="14759" width="13.85546875" customWidth="1"/>
    <col min="14760" max="14761" width="8.7109375" customWidth="1"/>
    <col min="15002" max="15002" width="4.42578125" customWidth="1"/>
    <col min="15003" max="15003" width="4.28515625" customWidth="1"/>
    <col min="15004" max="15004" width="6.28515625" customWidth="1"/>
    <col min="15005" max="15005" width="8" customWidth="1"/>
    <col min="15010" max="15010" width="13.7109375" customWidth="1"/>
    <col min="15011" max="15011" width="0" hidden="1" customWidth="1"/>
    <col min="15012" max="15015" width="13.85546875" customWidth="1"/>
    <col min="15016" max="15017" width="8.7109375" customWidth="1"/>
  </cols>
  <sheetData>
    <row r="1" spans="1:16" ht="12.75" customHeight="1" x14ac:dyDescent="0.25">
      <c r="A1" s="46"/>
    </row>
    <row r="2" spans="1:16" ht="12.75" customHeight="1" x14ac:dyDescent="0.25">
      <c r="E2" s="46" t="s">
        <v>119</v>
      </c>
    </row>
    <row r="3" spans="1:16" ht="12.75" customHeight="1" x14ac:dyDescent="0.25">
      <c r="A3" s="240"/>
      <c r="B3" s="240"/>
      <c r="C3" s="240"/>
      <c r="D3" s="240"/>
      <c r="E3" s="240"/>
      <c r="F3" s="240"/>
      <c r="G3" s="240"/>
      <c r="H3" s="240"/>
      <c r="I3" s="240"/>
      <c r="J3" s="240"/>
      <c r="K3" s="240"/>
    </row>
    <row r="4" spans="1:16" ht="12.75" customHeight="1" x14ac:dyDescent="0.25">
      <c r="A4" s="47"/>
      <c r="B4" s="47"/>
      <c r="C4" s="47"/>
      <c r="D4" s="47"/>
      <c r="E4" s="241"/>
      <c r="F4" s="241"/>
      <c r="G4" s="241"/>
      <c r="H4" s="241"/>
      <c r="I4" s="241"/>
      <c r="J4" s="47"/>
      <c r="K4" s="47"/>
      <c r="L4" s="47"/>
      <c r="M4" s="47"/>
      <c r="N4" s="47"/>
      <c r="O4" s="47"/>
      <c r="P4" s="47"/>
    </row>
    <row r="5" spans="1:16" ht="26.25" customHeight="1" x14ac:dyDescent="0.25">
      <c r="A5" s="242" t="s">
        <v>52</v>
      </c>
      <c r="B5" s="242"/>
      <c r="C5" s="242"/>
      <c r="D5" s="48"/>
      <c r="E5" s="242" t="s">
        <v>53</v>
      </c>
      <c r="F5" s="242"/>
      <c r="G5" s="242"/>
      <c r="H5" s="242"/>
      <c r="I5" s="242"/>
      <c r="J5" s="49"/>
      <c r="K5" s="50" t="s">
        <v>140</v>
      </c>
      <c r="L5" s="50" t="s">
        <v>147</v>
      </c>
      <c r="M5" s="50" t="s">
        <v>147</v>
      </c>
      <c r="N5" s="50" t="s">
        <v>149</v>
      </c>
      <c r="O5" s="50" t="s">
        <v>54</v>
      </c>
      <c r="P5" s="50" t="s">
        <v>55</v>
      </c>
    </row>
    <row r="6" spans="1:16" ht="9" customHeight="1" x14ac:dyDescent="0.25">
      <c r="A6" s="51"/>
      <c r="B6" s="51"/>
      <c r="C6" s="51"/>
      <c r="D6" s="51"/>
      <c r="E6" s="243"/>
      <c r="F6" s="243"/>
      <c r="G6" s="243"/>
      <c r="H6" s="243"/>
      <c r="I6" s="243"/>
      <c r="J6" s="51"/>
      <c r="K6" s="52">
        <v>4</v>
      </c>
      <c r="L6" s="52">
        <v>3</v>
      </c>
      <c r="M6" s="52">
        <v>3</v>
      </c>
      <c r="N6" s="52">
        <v>4</v>
      </c>
      <c r="O6" s="52">
        <v>5</v>
      </c>
      <c r="P6" s="52">
        <v>6</v>
      </c>
    </row>
    <row r="7" spans="1:16" s="117" customFormat="1" ht="12.75" customHeight="1" x14ac:dyDescent="0.25">
      <c r="A7" s="170" t="s">
        <v>120</v>
      </c>
      <c r="B7" s="170"/>
      <c r="C7" s="170"/>
      <c r="D7" s="170"/>
      <c r="E7" s="115"/>
      <c r="F7" s="115"/>
      <c r="G7" s="115"/>
      <c r="H7" s="115"/>
      <c r="I7" s="115"/>
      <c r="J7" s="51"/>
      <c r="K7" s="52"/>
      <c r="L7" s="52"/>
      <c r="M7" s="52"/>
      <c r="N7" s="52"/>
      <c r="O7" s="52"/>
      <c r="P7" s="52"/>
    </row>
    <row r="8" spans="1:16" ht="12.75" customHeight="1" x14ac:dyDescent="0.25">
      <c r="A8" s="170" t="s">
        <v>122</v>
      </c>
      <c r="B8" s="170"/>
      <c r="C8" s="170"/>
      <c r="D8" s="170"/>
      <c r="E8" s="115"/>
      <c r="F8" s="115"/>
      <c r="G8" s="115"/>
      <c r="H8" s="115"/>
      <c r="I8" s="115"/>
      <c r="J8" s="51"/>
      <c r="K8" s="52"/>
      <c r="L8" s="52"/>
      <c r="M8" s="52"/>
      <c r="N8" s="52"/>
      <c r="O8" s="52"/>
      <c r="P8" s="52"/>
    </row>
    <row r="9" spans="1:16" ht="12.75" customHeight="1" x14ac:dyDescent="0.25">
      <c r="A9" s="170" t="s">
        <v>121</v>
      </c>
      <c r="B9" s="170"/>
      <c r="C9" s="170"/>
      <c r="D9" s="170"/>
      <c r="E9" s="115"/>
      <c r="F9" s="115"/>
      <c r="G9" s="115"/>
      <c r="H9" s="115"/>
      <c r="I9" s="115"/>
      <c r="J9" s="51"/>
      <c r="K9" s="52"/>
      <c r="L9" s="52"/>
      <c r="M9" s="52"/>
      <c r="N9" s="52"/>
      <c r="O9" s="52"/>
      <c r="P9" s="52"/>
    </row>
    <row r="10" spans="1:16" s="91" customFormat="1" ht="12.75" customHeight="1" x14ac:dyDescent="0.2">
      <c r="A10" s="87">
        <v>6</v>
      </c>
      <c r="B10" s="88"/>
      <c r="C10" s="88"/>
      <c r="D10" s="88"/>
      <c r="E10" s="236" t="s">
        <v>56</v>
      </c>
      <c r="F10" s="236"/>
      <c r="G10" s="236"/>
      <c r="H10" s="236"/>
      <c r="I10" s="236"/>
      <c r="J10" s="89"/>
      <c r="K10" s="90">
        <f>SUM(K13+K19)</f>
        <v>929965.87</v>
      </c>
      <c r="L10" s="90">
        <f>SUM(L13+L19)</f>
        <v>1155674</v>
      </c>
      <c r="M10" s="90">
        <f>SUM(M13+M19)</f>
        <v>1366073</v>
      </c>
      <c r="N10" s="90">
        <f>SUM(N13+N19)</f>
        <v>1203202.48</v>
      </c>
      <c r="O10" s="90">
        <f>N10/K10*100</f>
        <v>129.38135890944039</v>
      </c>
      <c r="P10" s="90">
        <f>N10/M10*100</f>
        <v>88.077465845529474</v>
      </c>
    </row>
    <row r="11" spans="1:16" s="58" customFormat="1" ht="12.75" customHeight="1" x14ac:dyDescent="0.2">
      <c r="A11" s="59"/>
      <c r="B11" s="59"/>
      <c r="C11" s="63"/>
      <c r="D11" s="59"/>
      <c r="E11" s="65"/>
      <c r="F11" s="65"/>
      <c r="G11" s="65"/>
      <c r="H11" s="65"/>
      <c r="I11" s="65"/>
      <c r="J11" s="59"/>
      <c r="K11" s="64"/>
      <c r="L11" s="68"/>
      <c r="M11" s="68"/>
      <c r="N11" s="64"/>
      <c r="O11" s="64"/>
      <c r="P11" s="62"/>
    </row>
    <row r="12" spans="1:16" s="58" customFormat="1" ht="12.75" customHeight="1" x14ac:dyDescent="0.2">
      <c r="A12" s="59"/>
      <c r="B12" s="59"/>
      <c r="C12" s="63"/>
      <c r="D12" s="59"/>
      <c r="E12" s="239"/>
      <c r="F12" s="239"/>
      <c r="G12" s="239"/>
      <c r="H12" s="239"/>
      <c r="I12" s="239"/>
      <c r="J12" s="59"/>
      <c r="K12" s="60"/>
      <c r="L12" s="60"/>
      <c r="M12" s="60"/>
      <c r="N12" s="60"/>
      <c r="O12" s="60"/>
      <c r="P12" s="60"/>
    </row>
    <row r="13" spans="1:16" s="58" customFormat="1" ht="12.75" customHeight="1" x14ac:dyDescent="0.2">
      <c r="A13" s="93">
        <v>67</v>
      </c>
      <c r="B13" s="93"/>
      <c r="C13" s="93"/>
      <c r="D13" s="93"/>
      <c r="E13" s="248" t="s">
        <v>66</v>
      </c>
      <c r="F13" s="248"/>
      <c r="G13" s="248"/>
      <c r="H13" s="248"/>
      <c r="I13" s="248"/>
      <c r="J13" s="93"/>
      <c r="K13" s="104">
        <f>K15</f>
        <v>929929.11</v>
      </c>
      <c r="L13" s="104">
        <f>L15</f>
        <v>1155674</v>
      </c>
      <c r="M13" s="104">
        <f>M15</f>
        <v>1366073</v>
      </c>
      <c r="N13" s="104">
        <f>N15</f>
        <v>1203202.48</v>
      </c>
      <c r="O13" s="104">
        <f>N13/K13*100</f>
        <v>129.38647334096251</v>
      </c>
      <c r="P13" s="249">
        <f>N13/M13*100</f>
        <v>88.077465845529474</v>
      </c>
    </row>
    <row r="14" spans="1:16" s="58" customFormat="1" ht="12.75" customHeight="1" x14ac:dyDescent="0.2">
      <c r="A14" s="59"/>
      <c r="B14" s="59"/>
      <c r="C14" s="59"/>
      <c r="D14" s="59"/>
      <c r="E14" s="239"/>
      <c r="F14" s="239"/>
      <c r="G14" s="239"/>
      <c r="H14" s="239"/>
      <c r="I14" s="239"/>
      <c r="J14" s="59"/>
      <c r="K14" s="60"/>
      <c r="L14" s="60"/>
      <c r="M14" s="60"/>
      <c r="N14" s="60"/>
      <c r="O14" s="60"/>
      <c r="P14" s="249"/>
    </row>
    <row r="15" spans="1:16" s="58" customFormat="1" ht="12.75" customHeight="1" x14ac:dyDescent="0.2">
      <c r="A15" s="59"/>
      <c r="B15" s="69">
        <v>671</v>
      </c>
      <c r="C15" s="61"/>
      <c r="D15" s="61"/>
      <c r="E15" s="253" t="s">
        <v>66</v>
      </c>
      <c r="F15" s="253"/>
      <c r="G15" s="253"/>
      <c r="H15" s="253"/>
      <c r="I15" s="253"/>
      <c r="J15" s="59"/>
      <c r="K15" s="70">
        <f>K16+K17</f>
        <v>929929.11</v>
      </c>
      <c r="L15" s="70">
        <f>L16+L17</f>
        <v>1155674</v>
      </c>
      <c r="M15" s="70">
        <f>M16+M17</f>
        <v>1366073</v>
      </c>
      <c r="N15" s="70">
        <f>N16+N17</f>
        <v>1203202.48</v>
      </c>
      <c r="O15" s="71">
        <f>N15/K15*100</f>
        <v>129.38647334096251</v>
      </c>
      <c r="P15" s="70">
        <f>N15/M15*100</f>
        <v>88.077465845529474</v>
      </c>
    </row>
    <row r="16" spans="1:16" s="58" customFormat="1" ht="12.75" customHeight="1" x14ac:dyDescent="0.2">
      <c r="A16" s="59"/>
      <c r="B16" s="59"/>
      <c r="C16" s="63">
        <v>6711</v>
      </c>
      <c r="D16" s="59"/>
      <c r="E16" s="239" t="s">
        <v>68</v>
      </c>
      <c r="F16" s="239"/>
      <c r="G16" s="239"/>
      <c r="H16" s="239"/>
      <c r="I16" s="239"/>
      <c r="J16" s="59"/>
      <c r="K16" s="64">
        <v>924189.33</v>
      </c>
      <c r="L16" s="64">
        <v>1146674</v>
      </c>
      <c r="M16" s="64">
        <v>1354073</v>
      </c>
      <c r="N16" s="64">
        <v>1201339.98</v>
      </c>
      <c r="O16" s="64">
        <f>N16/K16*100</f>
        <v>129.98851436642317</v>
      </c>
      <c r="P16" s="64">
        <f>N16/M16*100</f>
        <v>88.72047371153549</v>
      </c>
    </row>
    <row r="17" spans="1:16" s="95" customFormat="1" ht="12.75" customHeight="1" x14ac:dyDescent="0.2">
      <c r="A17" s="47"/>
      <c r="B17" s="47"/>
      <c r="C17" s="63">
        <v>6712</v>
      </c>
      <c r="D17" s="47"/>
      <c r="E17" s="239" t="s">
        <v>69</v>
      </c>
      <c r="F17" s="239"/>
      <c r="G17" s="239"/>
      <c r="H17" s="239"/>
      <c r="I17" s="239"/>
      <c r="J17" s="47"/>
      <c r="K17" s="67">
        <v>5739.78</v>
      </c>
      <c r="L17" s="60">
        <v>9000</v>
      </c>
      <c r="M17" s="60">
        <v>12000</v>
      </c>
      <c r="N17" s="67">
        <v>1862.5</v>
      </c>
      <c r="O17" s="64">
        <v>0</v>
      </c>
      <c r="P17" s="64">
        <v>0</v>
      </c>
    </row>
    <row r="18" spans="1:16" s="58" customFormat="1" ht="12.75" customHeight="1" x14ac:dyDescent="0.2">
      <c r="A18" s="53"/>
      <c r="B18" s="53"/>
      <c r="C18" s="53"/>
      <c r="D18" s="53"/>
      <c r="E18" s="254"/>
      <c r="F18" s="254"/>
      <c r="G18" s="254"/>
      <c r="H18" s="254"/>
      <c r="I18" s="254"/>
      <c r="J18" s="53"/>
      <c r="K18" s="72"/>
      <c r="L18" s="72"/>
      <c r="M18" s="72"/>
      <c r="N18" s="72"/>
      <c r="O18" s="72"/>
      <c r="P18" s="72"/>
    </row>
    <row r="19" spans="1:16" s="58" customFormat="1" ht="26.25" customHeight="1" x14ac:dyDescent="0.2">
      <c r="A19" s="107">
        <v>68</v>
      </c>
      <c r="B19" s="107"/>
      <c r="C19" s="107"/>
      <c r="D19" s="107"/>
      <c r="E19" s="111" t="s">
        <v>118</v>
      </c>
      <c r="F19" s="108"/>
      <c r="G19" s="108"/>
      <c r="H19" s="108"/>
      <c r="I19" s="108"/>
      <c r="J19" s="107"/>
      <c r="K19" s="109">
        <f>K22</f>
        <v>36.76</v>
      </c>
      <c r="L19" s="109">
        <f>L22</f>
        <v>0</v>
      </c>
      <c r="M19" s="109">
        <f>M22</f>
        <v>0</v>
      </c>
      <c r="N19" s="109">
        <f>N22</f>
        <v>0</v>
      </c>
      <c r="O19" s="104">
        <v>0</v>
      </c>
      <c r="P19" s="104">
        <v>0</v>
      </c>
    </row>
    <row r="20" spans="1:16" s="58" customFormat="1" ht="12.75" customHeight="1" x14ac:dyDescent="0.2">
      <c r="A20" s="53"/>
      <c r="B20" s="53"/>
      <c r="C20" s="53"/>
      <c r="D20" s="53"/>
      <c r="E20" s="106"/>
      <c r="F20" s="106"/>
      <c r="G20" s="106"/>
      <c r="H20" s="106"/>
      <c r="I20" s="106"/>
      <c r="J20" s="53"/>
      <c r="K20" s="72"/>
      <c r="L20" s="72"/>
      <c r="M20" s="72"/>
      <c r="N20" s="72"/>
      <c r="O20" s="72"/>
      <c r="P20" s="72"/>
    </row>
    <row r="21" spans="1:16" ht="12.75" customHeight="1" x14ac:dyDescent="0.25">
      <c r="A21" s="53"/>
      <c r="B21" s="53">
        <v>683</v>
      </c>
      <c r="C21" s="53"/>
      <c r="D21" s="53"/>
      <c r="E21" s="83" t="s">
        <v>118</v>
      </c>
      <c r="F21" s="106"/>
      <c r="G21" s="106"/>
      <c r="H21" s="106"/>
      <c r="I21" s="106"/>
      <c r="J21" s="53"/>
      <c r="K21" s="112">
        <v>36.76</v>
      </c>
      <c r="L21" s="112">
        <v>0</v>
      </c>
      <c r="M21" s="112">
        <v>0</v>
      </c>
      <c r="N21" s="112">
        <v>0</v>
      </c>
      <c r="O21" s="113">
        <v>0</v>
      </c>
      <c r="P21" s="113">
        <v>0</v>
      </c>
    </row>
    <row r="22" spans="1:16" ht="12.75" customHeight="1" x14ac:dyDescent="0.25">
      <c r="A22" s="53"/>
      <c r="B22" s="53"/>
      <c r="C22" s="53">
        <v>6831</v>
      </c>
      <c r="D22" s="53"/>
      <c r="E22" s="250" t="s">
        <v>118</v>
      </c>
      <c r="F22" s="250"/>
      <c r="G22" s="250"/>
      <c r="H22" s="250"/>
      <c r="I22" s="250"/>
      <c r="J22" s="53"/>
      <c r="K22" s="73">
        <v>36.76</v>
      </c>
      <c r="L22" s="73">
        <v>0</v>
      </c>
      <c r="M22" s="73">
        <v>0</v>
      </c>
      <c r="N22" s="73">
        <v>0</v>
      </c>
      <c r="O22" s="137">
        <v>0</v>
      </c>
      <c r="P22" s="137">
        <v>0</v>
      </c>
    </row>
    <row r="23" spans="1:16" ht="12.75" customHeight="1" x14ac:dyDescent="0.25">
      <c r="A23" s="53"/>
      <c r="B23" s="53"/>
      <c r="C23" s="53"/>
      <c r="D23" s="53"/>
      <c r="E23" s="83"/>
      <c r="F23" s="83"/>
      <c r="G23" s="83"/>
      <c r="H23" s="83"/>
      <c r="I23" s="83"/>
      <c r="J23" s="53"/>
      <c r="K23" s="73"/>
      <c r="L23" s="73"/>
      <c r="M23" s="73"/>
      <c r="N23" s="73"/>
      <c r="O23" s="137"/>
      <c r="P23" s="137"/>
    </row>
    <row r="24" spans="1:16" ht="12.75" customHeight="1" x14ac:dyDescent="0.25">
      <c r="A24" s="169" t="s">
        <v>120</v>
      </c>
      <c r="B24" s="169"/>
      <c r="C24" s="169"/>
      <c r="D24" s="169"/>
      <c r="E24" s="83"/>
      <c r="F24" s="83"/>
      <c r="G24" s="83"/>
      <c r="H24" s="83"/>
      <c r="I24" s="83"/>
      <c r="J24" s="53"/>
      <c r="K24" s="73"/>
      <c r="L24" s="73"/>
      <c r="M24" s="73"/>
      <c r="N24" s="73"/>
      <c r="O24" s="137"/>
      <c r="P24" s="137"/>
    </row>
    <row r="25" spans="1:16" s="110" customFormat="1" ht="12.75" customHeight="1" x14ac:dyDescent="0.25">
      <c r="A25" s="169" t="s">
        <v>155</v>
      </c>
      <c r="B25" s="169"/>
      <c r="C25" s="169"/>
      <c r="D25" s="169"/>
      <c r="E25" s="83"/>
      <c r="F25" s="83"/>
      <c r="G25" s="83"/>
      <c r="H25" s="83"/>
      <c r="I25" s="83"/>
      <c r="J25" s="53"/>
      <c r="K25" s="73"/>
      <c r="L25" s="73"/>
      <c r="M25" s="73"/>
      <c r="N25" s="73"/>
      <c r="O25" s="71"/>
      <c r="P25" s="71"/>
    </row>
    <row r="26" spans="1:16" s="110" customFormat="1" ht="12.75" customHeight="1" x14ac:dyDescent="0.25">
      <c r="A26" s="169" t="s">
        <v>156</v>
      </c>
      <c r="B26" s="169"/>
      <c r="C26" s="169"/>
      <c r="D26" s="169"/>
      <c r="E26" s="83"/>
      <c r="F26" s="83"/>
      <c r="G26" s="83"/>
      <c r="H26" s="83"/>
      <c r="I26" s="83"/>
      <c r="J26" s="53"/>
      <c r="K26" s="73"/>
      <c r="L26" s="73"/>
      <c r="M26" s="73"/>
      <c r="N26" s="73"/>
      <c r="O26" s="71"/>
      <c r="P26" s="71"/>
    </row>
    <row r="27" spans="1:16" s="91" customFormat="1" ht="12.75" customHeight="1" x14ac:dyDescent="0.2">
      <c r="A27" s="87">
        <v>6</v>
      </c>
      <c r="B27" s="88"/>
      <c r="C27" s="88"/>
      <c r="D27" s="88"/>
      <c r="E27" s="236" t="s">
        <v>56</v>
      </c>
      <c r="F27" s="236"/>
      <c r="G27" s="236"/>
      <c r="H27" s="236"/>
      <c r="I27" s="236"/>
      <c r="J27" s="89"/>
      <c r="K27" s="90">
        <f>SUM(K28+K31)</f>
        <v>189131</v>
      </c>
      <c r="L27" s="90">
        <f>SUM(L28+L31)</f>
        <v>217401</v>
      </c>
      <c r="M27" s="90">
        <f>SUM(M28+M31)</f>
        <v>190001</v>
      </c>
      <c r="N27" s="90">
        <f>SUM(N28+N31)</f>
        <v>192114.08</v>
      </c>
      <c r="O27" s="90">
        <f>N27/K27*100</f>
        <v>101.57725597601662</v>
      </c>
      <c r="P27" s="90">
        <f>N27/M27*100</f>
        <v>101.11214151504464</v>
      </c>
    </row>
    <row r="28" spans="1:16" s="175" customFormat="1" ht="12.75" customHeight="1" x14ac:dyDescent="0.2">
      <c r="A28" s="177">
        <v>67</v>
      </c>
      <c r="B28" s="173"/>
      <c r="C28" s="173"/>
      <c r="D28" s="173"/>
      <c r="E28" s="108" t="s">
        <v>170</v>
      </c>
      <c r="F28" s="174"/>
      <c r="G28" s="174"/>
      <c r="H28" s="174"/>
      <c r="I28" s="174"/>
      <c r="K28" s="176">
        <f t="shared" ref="K28:P28" si="0">K30</f>
        <v>0.28999999999999998</v>
      </c>
      <c r="L28" s="176">
        <f t="shared" si="0"/>
        <v>1</v>
      </c>
      <c r="M28" s="176">
        <f t="shared" si="0"/>
        <v>1</v>
      </c>
      <c r="N28" s="176">
        <f t="shared" si="0"/>
        <v>0.3</v>
      </c>
      <c r="O28" s="176">
        <f t="shared" si="0"/>
        <v>103.44827586206897</v>
      </c>
      <c r="P28" s="176">
        <f t="shared" si="0"/>
        <v>30</v>
      </c>
    </row>
    <row r="29" spans="1:16" s="58" customFormat="1" ht="12.75" customHeight="1" x14ac:dyDescent="0.2">
      <c r="A29" s="59"/>
      <c r="B29" s="59">
        <v>641</v>
      </c>
      <c r="C29" s="63"/>
      <c r="D29" s="59"/>
      <c r="E29" s="65" t="s">
        <v>61</v>
      </c>
      <c r="F29" s="65"/>
      <c r="G29" s="58" t="s">
        <v>171</v>
      </c>
      <c r="H29" s="65"/>
      <c r="I29" s="65"/>
      <c r="J29" s="59"/>
      <c r="K29" s="62">
        <f>K30</f>
        <v>0.28999999999999998</v>
      </c>
      <c r="L29" s="62">
        <f>L30</f>
        <v>1</v>
      </c>
      <c r="M29" s="62">
        <f>M30</f>
        <v>1</v>
      </c>
      <c r="N29" s="62">
        <f>N30</f>
        <v>0.3</v>
      </c>
      <c r="O29" s="64">
        <f>N29/K29*100</f>
        <v>103.44827586206897</v>
      </c>
      <c r="P29" s="64">
        <f>N29/M29*100</f>
        <v>30</v>
      </c>
    </row>
    <row r="30" spans="1:16" s="58" customFormat="1" ht="12.75" customHeight="1" x14ac:dyDescent="0.2">
      <c r="A30" s="59"/>
      <c r="B30" s="59"/>
      <c r="C30" s="63">
        <v>6413</v>
      </c>
      <c r="D30" s="59"/>
      <c r="E30" s="63" t="s">
        <v>62</v>
      </c>
      <c r="F30" s="65"/>
      <c r="G30" s="65"/>
      <c r="H30" s="65"/>
      <c r="I30" s="65"/>
      <c r="J30" s="59"/>
      <c r="K30" s="64">
        <v>0.28999999999999998</v>
      </c>
      <c r="L30" s="67">
        <v>1</v>
      </c>
      <c r="M30" s="67">
        <v>1</v>
      </c>
      <c r="N30" s="64">
        <v>0.3</v>
      </c>
      <c r="O30" s="64">
        <f>N30/K30*100</f>
        <v>103.44827586206897</v>
      </c>
      <c r="P30" s="64">
        <f>N30/M30*100</f>
        <v>30</v>
      </c>
    </row>
    <row r="31" spans="1:16" s="95" customFormat="1" ht="13.15" customHeight="1" x14ac:dyDescent="0.2">
      <c r="A31" s="245">
        <v>65</v>
      </c>
      <c r="B31" s="246"/>
      <c r="C31" s="246"/>
      <c r="D31" s="246"/>
      <c r="E31" s="247" t="s">
        <v>63</v>
      </c>
      <c r="F31" s="247"/>
      <c r="G31" s="247"/>
      <c r="H31" s="247"/>
      <c r="I31" s="247"/>
      <c r="J31" s="93"/>
      <c r="K31" s="249">
        <f>K34</f>
        <v>189130.71</v>
      </c>
      <c r="L31" s="249">
        <f>L34</f>
        <v>217400</v>
      </c>
      <c r="M31" s="249">
        <f>M34</f>
        <v>190000</v>
      </c>
      <c r="N31" s="249">
        <f>N34</f>
        <v>192113.78</v>
      </c>
      <c r="O31" s="249">
        <f>N31/K31*100</f>
        <v>101.57725310712364</v>
      </c>
      <c r="P31" s="249">
        <f>N31/M31*100</f>
        <v>101.11251578947369</v>
      </c>
    </row>
    <row r="32" spans="1:16" s="58" customFormat="1" ht="12.75" customHeight="1" x14ac:dyDescent="0.2">
      <c r="A32" s="245"/>
      <c r="B32" s="246"/>
      <c r="C32" s="246"/>
      <c r="D32" s="246"/>
      <c r="E32" s="247"/>
      <c r="F32" s="247"/>
      <c r="G32" s="247"/>
      <c r="H32" s="247"/>
      <c r="I32" s="247"/>
      <c r="J32" s="93"/>
      <c r="K32" s="249"/>
      <c r="L32" s="249"/>
      <c r="M32" s="249"/>
      <c r="N32" s="249"/>
      <c r="O32" s="249"/>
      <c r="P32" s="249"/>
    </row>
    <row r="33" spans="1:32" s="58" customFormat="1" ht="12.75" customHeight="1" x14ac:dyDescent="0.2">
      <c r="A33" s="59"/>
      <c r="B33" s="59"/>
      <c r="C33" s="63"/>
      <c r="D33" s="59"/>
      <c r="E33" s="239"/>
      <c r="F33" s="239"/>
      <c r="G33" s="239"/>
      <c r="H33" s="239"/>
      <c r="I33" s="239"/>
      <c r="J33" s="59"/>
      <c r="K33" s="60"/>
      <c r="L33" s="60"/>
      <c r="M33" s="60"/>
      <c r="N33" s="60"/>
      <c r="O33" s="60"/>
      <c r="P33" s="60"/>
    </row>
    <row r="34" spans="1:32" s="58" customFormat="1" ht="12.75" customHeight="1" x14ac:dyDescent="0.2">
      <c r="A34" s="59"/>
      <c r="B34" s="61">
        <v>652</v>
      </c>
      <c r="C34" s="63"/>
      <c r="D34" s="59"/>
      <c r="E34" s="61" t="s">
        <v>64</v>
      </c>
      <c r="F34" s="59"/>
      <c r="G34" s="59"/>
      <c r="H34" s="59"/>
      <c r="I34" s="59"/>
      <c r="J34" s="59"/>
      <c r="K34" s="62">
        <f>SUM(K35:K35)</f>
        <v>189130.71</v>
      </c>
      <c r="L34" s="62">
        <f>L35</f>
        <v>217400</v>
      </c>
      <c r="M34" s="62">
        <f>M35</f>
        <v>190000</v>
      </c>
      <c r="N34" s="62">
        <f>SUM(N35:N35)</f>
        <v>192113.78</v>
      </c>
      <c r="O34" s="62">
        <f>N34/K34*100</f>
        <v>101.57725310712364</v>
      </c>
      <c r="P34" s="62">
        <f>N34/M34*100</f>
        <v>101.11251578947369</v>
      </c>
    </row>
    <row r="35" spans="1:32" s="58" customFormat="1" ht="12.75" customHeight="1" x14ac:dyDescent="0.2">
      <c r="A35" s="59"/>
      <c r="B35" s="59"/>
      <c r="C35" s="63">
        <v>6526</v>
      </c>
      <c r="D35" s="59"/>
      <c r="E35" s="239" t="s">
        <v>65</v>
      </c>
      <c r="F35" s="239"/>
      <c r="G35" s="239"/>
      <c r="H35" s="239"/>
      <c r="I35" s="239"/>
      <c r="J35" s="59"/>
      <c r="K35" s="60">
        <v>189130.71</v>
      </c>
      <c r="L35" s="60">
        <v>217400</v>
      </c>
      <c r="M35" s="60">
        <v>190000</v>
      </c>
      <c r="N35" s="60">
        <v>192113.78</v>
      </c>
      <c r="O35" s="64">
        <f>N35/K35*100</f>
        <v>101.57725310712364</v>
      </c>
      <c r="P35" s="64">
        <f>N35/M35*100</f>
        <v>101.11251578947369</v>
      </c>
    </row>
    <row r="36" spans="1:32" s="58" customFormat="1" ht="9.6" customHeight="1" x14ac:dyDescent="0.2">
      <c r="A36" s="59"/>
      <c r="B36" s="59"/>
      <c r="C36" s="63"/>
      <c r="D36" s="59"/>
      <c r="E36" s="239"/>
      <c r="F36" s="239"/>
      <c r="G36" s="239"/>
      <c r="H36" s="239"/>
      <c r="I36" s="239"/>
      <c r="J36" s="59"/>
      <c r="K36" s="60"/>
      <c r="L36" s="60"/>
      <c r="M36" s="60"/>
      <c r="N36" s="60"/>
      <c r="O36" s="60"/>
      <c r="P36" s="60"/>
    </row>
    <row r="37" spans="1:32" s="116" customFormat="1" ht="12.75" customHeight="1" x14ac:dyDescent="0.2">
      <c r="Q37" s="59"/>
      <c r="R37" s="59"/>
      <c r="S37" s="63"/>
      <c r="T37" s="59"/>
      <c r="U37" s="65"/>
      <c r="V37" s="65"/>
      <c r="W37" s="65"/>
      <c r="X37" s="65"/>
      <c r="Y37" s="65"/>
      <c r="Z37" s="59"/>
      <c r="AA37" s="64"/>
      <c r="AB37" s="64"/>
      <c r="AC37" s="64"/>
      <c r="AD37" s="64"/>
      <c r="AE37" s="64"/>
      <c r="AF37" s="62"/>
    </row>
    <row r="38" spans="1:32" s="99" customFormat="1" ht="12.75" customHeight="1" x14ac:dyDescent="0.2">
      <c r="A38" s="99">
        <v>9</v>
      </c>
      <c r="E38" s="99" t="s">
        <v>157</v>
      </c>
      <c r="K38" s="168">
        <f>K39</f>
        <v>19308.419999999998</v>
      </c>
      <c r="L38" s="168">
        <f>L39</f>
        <v>0</v>
      </c>
      <c r="M38" s="168">
        <f>M39</f>
        <v>19308</v>
      </c>
      <c r="N38" s="168">
        <f>N39</f>
        <v>0</v>
      </c>
      <c r="O38" s="90">
        <f>N38/K38*100</f>
        <v>0</v>
      </c>
      <c r="P38" s="90">
        <f>N38/M38*100</f>
        <v>0</v>
      </c>
      <c r="Q38" s="161"/>
      <c r="R38" s="161"/>
      <c r="S38" s="162"/>
      <c r="T38" s="161"/>
      <c r="U38" s="163"/>
      <c r="V38" s="163"/>
      <c r="W38" s="163"/>
      <c r="X38" s="163"/>
      <c r="Y38" s="163"/>
      <c r="Z38" s="161"/>
      <c r="AA38" s="164"/>
      <c r="AB38" s="164"/>
      <c r="AC38" s="164"/>
      <c r="AD38" s="164"/>
      <c r="AE38" s="164"/>
      <c r="AF38" s="142"/>
    </row>
    <row r="39" spans="1:32" s="165" customFormat="1" ht="12.75" customHeight="1" x14ac:dyDescent="0.2">
      <c r="A39" s="165">
        <v>92</v>
      </c>
      <c r="E39" s="166" t="s">
        <v>158</v>
      </c>
      <c r="F39" s="166"/>
      <c r="G39" s="166"/>
      <c r="H39" s="166"/>
      <c r="I39" s="166"/>
      <c r="K39" s="167">
        <f t="shared" ref="K39:M40" si="1">K40</f>
        <v>19308.419999999998</v>
      </c>
      <c r="L39" s="167">
        <f t="shared" si="1"/>
        <v>0</v>
      </c>
      <c r="M39" s="167">
        <f t="shared" si="1"/>
        <v>19308</v>
      </c>
      <c r="N39" s="167"/>
      <c r="O39" s="167"/>
      <c r="P39" s="167"/>
    </row>
    <row r="40" spans="1:32" s="53" customFormat="1" ht="12.75" customHeight="1" x14ac:dyDescent="0.2">
      <c r="B40" s="53">
        <v>922</v>
      </c>
      <c r="E40" s="83" t="s">
        <v>160</v>
      </c>
      <c r="F40" s="83"/>
      <c r="G40" s="83"/>
      <c r="H40" s="83"/>
      <c r="I40" s="83"/>
      <c r="K40" s="73">
        <f t="shared" si="1"/>
        <v>19308.419999999998</v>
      </c>
      <c r="L40" s="73">
        <f t="shared" si="1"/>
        <v>0</v>
      </c>
      <c r="M40" s="73">
        <f t="shared" si="1"/>
        <v>19308</v>
      </c>
      <c r="N40" s="73">
        <v>0</v>
      </c>
      <c r="O40" s="62">
        <f>N40/K40*100</f>
        <v>0</v>
      </c>
      <c r="P40" s="62">
        <f>N40/M40*100</f>
        <v>0</v>
      </c>
    </row>
    <row r="41" spans="1:32" s="53" customFormat="1" ht="12.75" customHeight="1" x14ac:dyDescent="0.2">
      <c r="C41" s="53">
        <v>9221</v>
      </c>
      <c r="E41" s="83" t="s">
        <v>159</v>
      </c>
      <c r="F41" s="83"/>
      <c r="G41" s="83"/>
      <c r="H41" s="83"/>
      <c r="I41" s="83"/>
      <c r="K41" s="73">
        <v>19308.419999999998</v>
      </c>
      <c r="L41" s="73">
        <v>0</v>
      </c>
      <c r="M41" s="73">
        <v>19308</v>
      </c>
      <c r="N41" s="73">
        <v>0</v>
      </c>
      <c r="O41" s="62">
        <f>N41/K41*100</f>
        <v>0</v>
      </c>
      <c r="P41" s="62">
        <v>0</v>
      </c>
    </row>
    <row r="42" spans="1:32" s="53" customFormat="1" ht="12.75" customHeight="1" x14ac:dyDescent="0.2">
      <c r="E42" s="83"/>
      <c r="F42" s="83"/>
      <c r="G42" s="83"/>
      <c r="H42" s="83"/>
      <c r="I42" s="83"/>
      <c r="K42" s="73"/>
      <c r="L42" s="73"/>
      <c r="M42" s="73"/>
      <c r="N42" s="73"/>
      <c r="O42" s="62"/>
      <c r="P42" s="73"/>
    </row>
    <row r="43" spans="1:32" s="53" customFormat="1" ht="12.75" customHeight="1" x14ac:dyDescent="0.2">
      <c r="A43" s="171" t="s">
        <v>120</v>
      </c>
      <c r="B43" s="171"/>
      <c r="C43" s="171"/>
      <c r="D43" s="171"/>
      <c r="E43" s="172"/>
      <c r="F43" s="83"/>
      <c r="G43" s="83"/>
      <c r="H43" s="83"/>
      <c r="I43" s="83"/>
      <c r="K43" s="73"/>
      <c r="L43" s="73"/>
      <c r="M43" s="73"/>
      <c r="N43" s="73"/>
      <c r="O43" s="62"/>
      <c r="P43" s="73"/>
    </row>
    <row r="44" spans="1:32" s="53" customFormat="1" ht="12.75" customHeight="1" x14ac:dyDescent="0.2">
      <c r="A44" s="171" t="s">
        <v>166</v>
      </c>
      <c r="B44" s="171" t="s">
        <v>167</v>
      </c>
      <c r="C44" s="171"/>
      <c r="D44" s="171"/>
      <c r="E44" s="172"/>
      <c r="F44" s="83"/>
      <c r="G44" s="83"/>
      <c r="H44" s="83"/>
      <c r="I44" s="83"/>
      <c r="K44" s="73"/>
      <c r="L44" s="73"/>
      <c r="M44" s="73"/>
      <c r="N44" s="73"/>
      <c r="O44" s="62"/>
      <c r="P44" s="73"/>
    </row>
    <row r="45" spans="1:32" s="53" customFormat="1" ht="12.75" customHeight="1" x14ac:dyDescent="0.2">
      <c r="A45" s="171">
        <v>5.4</v>
      </c>
      <c r="B45" s="171" t="s">
        <v>168</v>
      </c>
      <c r="C45" s="171"/>
      <c r="D45" s="171"/>
      <c r="E45" s="172"/>
      <c r="F45" s="83"/>
      <c r="G45" s="83"/>
      <c r="H45" s="83"/>
      <c r="I45" s="83"/>
      <c r="K45" s="73"/>
      <c r="L45" s="73"/>
      <c r="M45" s="73"/>
      <c r="N45" s="73"/>
      <c r="O45" s="62"/>
      <c r="P45" s="73"/>
    </row>
    <row r="46" spans="1:32" s="91" customFormat="1" ht="12.75" customHeight="1" x14ac:dyDescent="0.2">
      <c r="A46" s="87">
        <v>6</v>
      </c>
      <c r="B46" s="88"/>
      <c r="C46" s="88"/>
      <c r="D46" s="88"/>
      <c r="E46" s="236" t="s">
        <v>56</v>
      </c>
      <c r="F46" s="236"/>
      <c r="G46" s="236"/>
      <c r="H46" s="236"/>
      <c r="I46" s="236"/>
      <c r="J46" s="89"/>
      <c r="K46" s="90">
        <f t="shared" ref="K46:N47" si="2">K47</f>
        <v>11044.6</v>
      </c>
      <c r="L46" s="90">
        <f t="shared" si="2"/>
        <v>6703</v>
      </c>
      <c r="M46" s="90">
        <f t="shared" si="2"/>
        <v>4523</v>
      </c>
      <c r="N46" s="90">
        <f t="shared" si="2"/>
        <v>1802</v>
      </c>
      <c r="O46" s="90">
        <f>N46/K46*100</f>
        <v>16.315665574126722</v>
      </c>
      <c r="P46" s="90">
        <f>N46/M46*100</f>
        <v>39.840813619279238</v>
      </c>
    </row>
    <row r="47" spans="1:32" s="148" customFormat="1" ht="12.75" customHeight="1" x14ac:dyDescent="0.2">
      <c r="A47" s="150">
        <v>67</v>
      </c>
      <c r="B47" s="150"/>
      <c r="C47" s="150"/>
      <c r="D47" s="150"/>
      <c r="E47" s="270" t="s">
        <v>66</v>
      </c>
      <c r="F47" s="270"/>
      <c r="G47" s="270"/>
      <c r="H47" s="270"/>
      <c r="I47" s="270"/>
      <c r="J47" s="150"/>
      <c r="K47" s="178">
        <f t="shared" si="2"/>
        <v>11044.6</v>
      </c>
      <c r="L47" s="178">
        <f t="shared" si="2"/>
        <v>6703</v>
      </c>
      <c r="M47" s="178">
        <f t="shared" si="2"/>
        <v>4523</v>
      </c>
      <c r="N47" s="178">
        <f t="shared" si="2"/>
        <v>1802</v>
      </c>
      <c r="O47" s="178">
        <f>N47/K47*100</f>
        <v>16.315665574126722</v>
      </c>
      <c r="P47" s="151">
        <f>N47/M47*100</f>
        <v>39.840813619279238</v>
      </c>
    </row>
    <row r="48" spans="1:32" s="116" customFormat="1" ht="12.75" customHeight="1" x14ac:dyDescent="0.2">
      <c r="A48" s="59"/>
      <c r="B48" s="59"/>
      <c r="C48" s="63">
        <v>6331</v>
      </c>
      <c r="D48" s="59"/>
      <c r="E48" s="244" t="s">
        <v>59</v>
      </c>
      <c r="F48" s="244"/>
      <c r="G48" s="244"/>
      <c r="H48" s="244"/>
      <c r="I48" s="244"/>
      <c r="J48" s="59"/>
      <c r="K48" s="64">
        <v>11044.6</v>
      </c>
      <c r="L48" s="64">
        <v>6703</v>
      </c>
      <c r="M48" s="64">
        <v>4523</v>
      </c>
      <c r="N48" s="64">
        <v>1802</v>
      </c>
      <c r="O48" s="64">
        <f>N48/K48*100</f>
        <v>16.315665574126722</v>
      </c>
      <c r="P48" s="62">
        <f>N48/M48*100</f>
        <v>39.840813619279238</v>
      </c>
    </row>
    <row r="49" spans="1:16" s="53" customFormat="1" ht="12" customHeight="1" x14ac:dyDescent="0.2">
      <c r="E49" s="83"/>
      <c r="F49" s="83"/>
      <c r="G49" s="83"/>
      <c r="H49" s="83"/>
      <c r="I49" s="83"/>
      <c r="K49" s="73"/>
      <c r="L49" s="73"/>
      <c r="M49" s="73"/>
      <c r="N49" s="73"/>
      <c r="O49" s="62"/>
      <c r="P49" s="73"/>
    </row>
    <row r="50" spans="1:16" s="53" customFormat="1" ht="6.75" customHeight="1" x14ac:dyDescent="0.2">
      <c r="E50" s="83"/>
      <c r="F50" s="83"/>
      <c r="G50" s="83"/>
      <c r="H50" s="83"/>
      <c r="I50" s="83"/>
      <c r="K50" s="73"/>
      <c r="L50" s="73"/>
      <c r="M50" s="73"/>
      <c r="N50" s="73"/>
      <c r="O50" s="62"/>
      <c r="P50" s="73"/>
    </row>
    <row r="51" spans="1:16" s="117" customFormat="1" ht="14.25" customHeight="1" x14ac:dyDescent="0.25">
      <c r="A51" s="170" t="s">
        <v>124</v>
      </c>
      <c r="B51" s="170"/>
      <c r="C51" s="170"/>
      <c r="D51" s="170"/>
      <c r="E51" s="115"/>
      <c r="F51" s="115"/>
      <c r="G51" s="115"/>
      <c r="H51" s="115"/>
      <c r="I51" s="115"/>
      <c r="J51" s="51"/>
      <c r="K51" s="52"/>
      <c r="L51" s="52"/>
      <c r="M51" s="52"/>
      <c r="N51" s="52"/>
      <c r="O51" s="52"/>
      <c r="P51" s="52"/>
    </row>
    <row r="52" spans="1:16" ht="12.75" customHeight="1" x14ac:dyDescent="0.25">
      <c r="A52" s="170" t="s">
        <v>122</v>
      </c>
      <c r="B52" s="170"/>
      <c r="C52" s="170"/>
      <c r="D52" s="170"/>
      <c r="E52" s="115"/>
      <c r="F52" s="115"/>
      <c r="G52" s="115"/>
      <c r="H52" s="115"/>
      <c r="I52" s="115"/>
      <c r="J52" s="51"/>
      <c r="K52" s="52"/>
      <c r="L52" s="52"/>
      <c r="M52" s="52"/>
      <c r="N52" s="52"/>
      <c r="O52" s="52"/>
      <c r="P52" s="52"/>
    </row>
    <row r="53" spans="1:16" ht="12.75" customHeight="1" x14ac:dyDescent="0.25">
      <c r="A53" s="170" t="s">
        <v>121</v>
      </c>
      <c r="B53" s="170"/>
      <c r="C53" s="170"/>
      <c r="D53" s="170"/>
      <c r="E53" s="115"/>
      <c r="F53" s="115"/>
      <c r="G53" s="115"/>
      <c r="H53" s="115"/>
      <c r="I53" s="115"/>
      <c r="J53" s="51"/>
      <c r="K53" s="52"/>
      <c r="L53" s="52"/>
      <c r="M53" s="52"/>
      <c r="N53" s="52"/>
      <c r="O53" s="52"/>
      <c r="P53" s="52"/>
    </row>
    <row r="54" spans="1:16" s="117" customFormat="1" ht="12.75" customHeight="1" x14ac:dyDescent="0.25">
      <c r="A54" s="141">
        <v>3</v>
      </c>
      <c r="B54" s="99"/>
      <c r="C54" s="99"/>
      <c r="D54" s="99"/>
      <c r="E54" s="251" t="s">
        <v>70</v>
      </c>
      <c r="F54" s="251"/>
      <c r="G54" s="251"/>
      <c r="H54" s="251"/>
      <c r="I54" s="251"/>
      <c r="J54" s="99"/>
      <c r="K54" s="100">
        <f xml:space="preserve"> K55+K67</f>
        <v>934244.85000000009</v>
      </c>
      <c r="L54" s="100">
        <f xml:space="preserve"> L55+L67</f>
        <v>1144712</v>
      </c>
      <c r="M54" s="100">
        <f xml:space="preserve"> M55+M67</f>
        <v>1353873</v>
      </c>
      <c r="N54" s="100">
        <f xml:space="preserve"> N55+N67</f>
        <v>1305728.3699999999</v>
      </c>
      <c r="O54" s="142">
        <f>N54/K54*100</f>
        <v>139.76297220155934</v>
      </c>
      <c r="P54" s="142">
        <f>N54/M54*100</f>
        <v>96.44393307200896</v>
      </c>
    </row>
    <row r="55" spans="1:16" s="95" customFormat="1" ht="12" customHeight="1" x14ac:dyDescent="0.2">
      <c r="A55" s="101">
        <v>31</v>
      </c>
      <c r="B55" s="95" t="s">
        <v>71</v>
      </c>
      <c r="E55" s="252" t="s">
        <v>72</v>
      </c>
      <c r="F55" s="252"/>
      <c r="G55" s="252"/>
      <c r="H55" s="252"/>
      <c r="I55" s="252"/>
      <c r="J55" s="252"/>
      <c r="K55" s="102">
        <f>SUM(K57+K60+K63)</f>
        <v>897860.3</v>
      </c>
      <c r="L55" s="102">
        <f>SUM(L57+L60+L63)</f>
        <v>1087399</v>
      </c>
      <c r="M55" s="102">
        <f>SUM(M57+M60+M63)</f>
        <v>1305377</v>
      </c>
      <c r="N55" s="102">
        <f>SUM(N57+N60+N63)</f>
        <v>1269931.93</v>
      </c>
      <c r="O55" s="94">
        <f>N55/K55*100</f>
        <v>141.43981307559761</v>
      </c>
      <c r="P55" s="94">
        <f>N55/M55*100</f>
        <v>97.284687105717353</v>
      </c>
    </row>
    <row r="56" spans="1:16" s="58" customFormat="1" ht="12.75" customHeight="1" x14ac:dyDescent="0.2">
      <c r="E56" s="255"/>
      <c r="F56" s="255"/>
      <c r="G56" s="255"/>
      <c r="H56" s="255"/>
      <c r="I56" s="255"/>
      <c r="K56" s="64"/>
      <c r="L56" s="64"/>
      <c r="M56" s="64"/>
      <c r="N56" s="64"/>
      <c r="O56" s="64"/>
      <c r="P56" s="64"/>
    </row>
    <row r="57" spans="1:16" s="58" customFormat="1" ht="12.75" customHeight="1" x14ac:dyDescent="0.2">
      <c r="B57" s="152">
        <v>311</v>
      </c>
      <c r="E57" s="256" t="s">
        <v>13</v>
      </c>
      <c r="F57" s="256"/>
      <c r="G57" s="256"/>
      <c r="H57" s="256"/>
      <c r="I57" s="256"/>
      <c r="K57" s="66">
        <f>K58</f>
        <v>719866.03</v>
      </c>
      <c r="L57" s="66">
        <f>L58</f>
        <v>867900</v>
      </c>
      <c r="M57" s="66">
        <f>M58</f>
        <v>1035846</v>
      </c>
      <c r="N57" s="66">
        <f>N58</f>
        <v>1004454.77</v>
      </c>
      <c r="O57" s="62">
        <f>N57/K57*100</f>
        <v>139.53356987827303</v>
      </c>
      <c r="P57" s="66">
        <f>N57/M57*100</f>
        <v>96.969508015670286</v>
      </c>
    </row>
    <row r="58" spans="1:16" s="58" customFormat="1" ht="12.75" customHeight="1" x14ac:dyDescent="0.2">
      <c r="C58" s="76">
        <v>3111</v>
      </c>
      <c r="D58" s="77"/>
      <c r="E58" s="255" t="s">
        <v>73</v>
      </c>
      <c r="F58" s="255"/>
      <c r="G58" s="255"/>
      <c r="H58" s="255"/>
      <c r="I58" s="255"/>
      <c r="J58" s="255"/>
      <c r="K58" s="64">
        <v>719866.03</v>
      </c>
      <c r="L58" s="64">
        <v>867900</v>
      </c>
      <c r="M58" s="64">
        <v>1035846</v>
      </c>
      <c r="N58" s="64">
        <v>1004454.77</v>
      </c>
      <c r="O58" s="60">
        <f t="shared" ref="O58:O64" si="3">N58/K58*100</f>
        <v>139.53356987827303</v>
      </c>
      <c r="P58" s="64">
        <f>N58/M58*100</f>
        <v>96.969508015670286</v>
      </c>
    </row>
    <row r="59" spans="1:16" s="58" customFormat="1" ht="12.75" customHeight="1" x14ac:dyDescent="0.2">
      <c r="C59" s="76"/>
      <c r="E59" s="255"/>
      <c r="F59" s="255"/>
      <c r="G59" s="255"/>
      <c r="H59" s="255"/>
      <c r="I59" s="255"/>
      <c r="K59" s="64"/>
      <c r="L59" s="64"/>
      <c r="M59" s="64"/>
      <c r="N59" s="64"/>
      <c r="O59" s="62"/>
      <c r="P59" s="64"/>
    </row>
    <row r="60" spans="1:16" s="58" customFormat="1" ht="12.75" customHeight="1" x14ac:dyDescent="0.2">
      <c r="B60" s="152">
        <v>312</v>
      </c>
      <c r="C60" s="76"/>
      <c r="E60" s="256" t="s">
        <v>74</v>
      </c>
      <c r="F60" s="256"/>
      <c r="G60" s="256"/>
      <c r="H60" s="256"/>
      <c r="I60" s="256"/>
      <c r="J60" s="256"/>
      <c r="K60" s="66">
        <f>K61</f>
        <v>59216.12</v>
      </c>
      <c r="L60" s="66">
        <f>L61</f>
        <v>59796</v>
      </c>
      <c r="M60" s="66">
        <f>M61</f>
        <v>98616</v>
      </c>
      <c r="N60" s="66">
        <f>N61</f>
        <v>99735.23</v>
      </c>
      <c r="O60" s="62">
        <f t="shared" si="3"/>
        <v>168.42581040432907</v>
      </c>
      <c r="P60" s="66">
        <f>N60/M60*100</f>
        <v>101.13493753549119</v>
      </c>
    </row>
    <row r="61" spans="1:16" s="58" customFormat="1" ht="12.75" customHeight="1" x14ac:dyDescent="0.2">
      <c r="C61" s="76">
        <v>3121</v>
      </c>
      <c r="D61" s="77"/>
      <c r="E61" s="255" t="s">
        <v>74</v>
      </c>
      <c r="F61" s="255"/>
      <c r="G61" s="255"/>
      <c r="H61" s="255"/>
      <c r="I61" s="255"/>
      <c r="J61" s="255"/>
      <c r="K61" s="64">
        <v>59216.12</v>
      </c>
      <c r="L61" s="64">
        <v>59796</v>
      </c>
      <c r="M61" s="64">
        <v>98616</v>
      </c>
      <c r="N61" s="64">
        <v>99735.23</v>
      </c>
      <c r="O61" s="60">
        <f t="shared" si="3"/>
        <v>168.42581040432907</v>
      </c>
      <c r="P61" s="64">
        <f>N61/M61*100</f>
        <v>101.13493753549119</v>
      </c>
    </row>
    <row r="62" spans="1:16" s="58" customFormat="1" ht="12.75" customHeight="1" x14ac:dyDescent="0.2">
      <c r="C62" s="76"/>
      <c r="E62" s="255"/>
      <c r="F62" s="255"/>
      <c r="G62" s="255"/>
      <c r="H62" s="255"/>
      <c r="I62" s="255"/>
      <c r="K62" s="64"/>
      <c r="L62" s="64"/>
      <c r="M62" s="64"/>
      <c r="N62" s="64"/>
      <c r="O62" s="62"/>
      <c r="P62" s="64"/>
    </row>
    <row r="63" spans="1:16" s="58" customFormat="1" ht="12.75" customHeight="1" x14ac:dyDescent="0.2">
      <c r="B63" s="152">
        <v>313</v>
      </c>
      <c r="C63" s="76"/>
      <c r="E63" s="256" t="s">
        <v>75</v>
      </c>
      <c r="F63" s="256"/>
      <c r="G63" s="256"/>
      <c r="H63" s="256"/>
      <c r="I63" s="256"/>
      <c r="J63" s="256"/>
      <c r="K63" s="66">
        <f>SUM(K64:K64)</f>
        <v>118778.15</v>
      </c>
      <c r="L63" s="66">
        <f>SUM(L64:L64)</f>
        <v>159703</v>
      </c>
      <c r="M63" s="66">
        <f>SUM(M64:M64)</f>
        <v>170915</v>
      </c>
      <c r="N63" s="66">
        <f>SUM(N64:N64)</f>
        <v>165741.93</v>
      </c>
      <c r="O63" s="62">
        <f t="shared" si="3"/>
        <v>139.53907347437217</v>
      </c>
      <c r="P63" s="66">
        <f>N63/M63*100</f>
        <v>96.973308369657431</v>
      </c>
    </row>
    <row r="64" spans="1:16" s="58" customFormat="1" ht="12.75" customHeight="1" x14ac:dyDescent="0.2">
      <c r="C64" s="76">
        <v>3132</v>
      </c>
      <c r="D64" s="77"/>
      <c r="E64" s="255" t="s">
        <v>76</v>
      </c>
      <c r="F64" s="255"/>
      <c r="G64" s="255"/>
      <c r="H64" s="255"/>
      <c r="I64" s="255"/>
      <c r="J64" s="255"/>
      <c r="K64" s="64">
        <v>118778.15</v>
      </c>
      <c r="L64" s="64">
        <v>159703</v>
      </c>
      <c r="M64" s="64">
        <v>170915</v>
      </c>
      <c r="N64" s="64">
        <v>165741.93</v>
      </c>
      <c r="O64" s="60">
        <f t="shared" si="3"/>
        <v>139.53907347437217</v>
      </c>
      <c r="P64" s="64">
        <f>N64/M64*100</f>
        <v>96.973308369657431</v>
      </c>
    </row>
    <row r="66" spans="1:18" s="58" customFormat="1" ht="12.75" customHeight="1" x14ac:dyDescent="0.2">
      <c r="C66" s="76"/>
      <c r="D66" s="77"/>
      <c r="E66" s="76"/>
      <c r="F66" s="76"/>
      <c r="G66" s="76"/>
      <c r="H66" s="76"/>
      <c r="I66" s="76"/>
      <c r="J66" s="76"/>
      <c r="K66" s="64"/>
      <c r="L66" s="64"/>
      <c r="M66" s="64"/>
      <c r="N66" s="64"/>
      <c r="O66" s="60"/>
      <c r="P66" s="64"/>
    </row>
    <row r="67" spans="1:18" s="95" customFormat="1" ht="12.75" customHeight="1" x14ac:dyDescent="0.2">
      <c r="A67" s="101">
        <v>32</v>
      </c>
      <c r="B67" s="101"/>
      <c r="C67" s="103"/>
      <c r="D67" s="101"/>
      <c r="E67" s="257" t="s">
        <v>77</v>
      </c>
      <c r="F67" s="257"/>
      <c r="G67" s="257"/>
      <c r="H67" s="257"/>
      <c r="I67" s="257"/>
      <c r="J67" s="257"/>
      <c r="K67" s="102">
        <f>SUM(K68+K72+K75+K79)</f>
        <v>36384.549999999996</v>
      </c>
      <c r="L67" s="102">
        <f>SUM(L68+L72+L75+L79)</f>
        <v>57313</v>
      </c>
      <c r="M67" s="102">
        <f>SUM(M68+M72+M75+M79)</f>
        <v>48496</v>
      </c>
      <c r="N67" s="102">
        <f>SUM(N68+N72+N75+N79)</f>
        <v>35796.44</v>
      </c>
      <c r="O67" s="94">
        <f>N67/K67*100</f>
        <v>98.383627116454662</v>
      </c>
      <c r="P67" s="102">
        <f>N67/M67*100</f>
        <v>73.813180468492263</v>
      </c>
    </row>
    <row r="68" spans="1:18" s="58" customFormat="1" ht="12.75" customHeight="1" x14ac:dyDescent="0.2">
      <c r="B68" s="75">
        <v>321</v>
      </c>
      <c r="C68" s="76"/>
      <c r="E68" s="256" t="s">
        <v>78</v>
      </c>
      <c r="F68" s="256"/>
      <c r="G68" s="256"/>
      <c r="H68" s="256"/>
      <c r="I68" s="256"/>
      <c r="J68" s="256"/>
      <c r="K68" s="66">
        <f>K69+K70</f>
        <v>18811.32</v>
      </c>
      <c r="L68" s="66">
        <f>L69+L70</f>
        <v>24000</v>
      </c>
      <c r="M68" s="66">
        <f>M69+M70</f>
        <v>24000</v>
      </c>
      <c r="N68" s="66">
        <f>N69+N70</f>
        <v>23161.03</v>
      </c>
      <c r="O68" s="62">
        <f>N68/K68*100</f>
        <v>123.12283242217983</v>
      </c>
      <c r="P68" s="66">
        <f>N68/M68*100</f>
        <v>96.50429166666666</v>
      </c>
    </row>
    <row r="69" spans="1:18" s="58" customFormat="1" ht="12.75" customHeight="1" x14ac:dyDescent="0.2">
      <c r="C69" s="155">
        <v>3212</v>
      </c>
      <c r="D69" s="77"/>
      <c r="E69" s="255" t="s">
        <v>80</v>
      </c>
      <c r="F69" s="255"/>
      <c r="G69" s="255"/>
      <c r="H69" s="255"/>
      <c r="I69" s="255"/>
      <c r="K69" s="64">
        <v>16579.96</v>
      </c>
      <c r="L69" s="64">
        <v>24000</v>
      </c>
      <c r="M69" s="64">
        <v>24000</v>
      </c>
      <c r="N69" s="64">
        <v>23161.03</v>
      </c>
      <c r="O69" s="64">
        <f>N69/K69*100</f>
        <v>139.69291843888647</v>
      </c>
      <c r="P69" s="64">
        <f>N69/M69*100</f>
        <v>96.50429166666666</v>
      </c>
    </row>
    <row r="70" spans="1:18" s="58" customFormat="1" ht="12.75" customHeight="1" x14ac:dyDescent="0.2">
      <c r="C70" s="76">
        <v>3213</v>
      </c>
      <c r="D70" s="77"/>
      <c r="E70" s="255" t="s">
        <v>81</v>
      </c>
      <c r="F70" s="255"/>
      <c r="G70" s="255"/>
      <c r="H70" s="255"/>
      <c r="I70" s="255"/>
      <c r="J70" s="255"/>
      <c r="K70" s="64">
        <v>2231.36</v>
      </c>
      <c r="L70" s="64">
        <v>0</v>
      </c>
      <c r="M70" s="66">
        <v>0</v>
      </c>
      <c r="N70" s="64">
        <v>0</v>
      </c>
      <c r="O70" s="64">
        <f>N70/K70*100</f>
        <v>0</v>
      </c>
      <c r="P70" s="64">
        <v>0</v>
      </c>
    </row>
    <row r="71" spans="1:18" s="58" customFormat="1" ht="12.75" customHeight="1" x14ac:dyDescent="0.2">
      <c r="C71" s="76"/>
      <c r="D71" s="77"/>
      <c r="E71" s="76"/>
      <c r="F71" s="76"/>
      <c r="G71" s="76"/>
      <c r="H71" s="76"/>
      <c r="I71" s="76"/>
      <c r="J71" s="76"/>
      <c r="K71" s="64"/>
      <c r="L71" s="64"/>
      <c r="M71" s="66"/>
      <c r="N71" s="64"/>
      <c r="O71" s="64"/>
      <c r="P71" s="64"/>
    </row>
    <row r="72" spans="1:18" s="58" customFormat="1" ht="12.75" customHeight="1" x14ac:dyDescent="0.2">
      <c r="B72" s="75">
        <v>322</v>
      </c>
      <c r="C72" s="76"/>
      <c r="E72" s="256" t="s">
        <v>82</v>
      </c>
      <c r="F72" s="256"/>
      <c r="G72" s="256"/>
      <c r="H72" s="256"/>
      <c r="I72" s="256"/>
      <c r="J72" s="256"/>
      <c r="K72" s="66">
        <f t="shared" ref="K72:P72" si="4">K73</f>
        <v>7546</v>
      </c>
      <c r="L72" s="66">
        <f t="shared" si="4"/>
        <v>5297</v>
      </c>
      <c r="M72" s="66">
        <f t="shared" si="4"/>
        <v>7476</v>
      </c>
      <c r="N72" s="66">
        <f t="shared" si="4"/>
        <v>6934</v>
      </c>
      <c r="O72" s="66">
        <f t="shared" si="4"/>
        <v>91.889742910151071</v>
      </c>
      <c r="P72" s="66">
        <f t="shared" si="4"/>
        <v>92.75013376136971</v>
      </c>
    </row>
    <row r="73" spans="1:18" s="58" customFormat="1" ht="12.75" customHeight="1" x14ac:dyDescent="0.2">
      <c r="C73" s="155">
        <v>3221</v>
      </c>
      <c r="D73" s="77"/>
      <c r="E73" s="255" t="s">
        <v>83</v>
      </c>
      <c r="F73" s="255"/>
      <c r="G73" s="255"/>
      <c r="H73" s="255"/>
      <c r="I73" s="255"/>
      <c r="J73" s="255"/>
      <c r="K73" s="67">
        <v>7546</v>
      </c>
      <c r="L73" s="64">
        <v>5297</v>
      </c>
      <c r="M73" s="64">
        <v>7476</v>
      </c>
      <c r="N73" s="67">
        <v>6934</v>
      </c>
      <c r="O73" s="64">
        <f t="shared" ref="O73" si="5">N73/K73*100</f>
        <v>91.889742910151071</v>
      </c>
      <c r="P73" s="64">
        <f t="shared" ref="P73" si="6">N73/M73*100</f>
        <v>92.75013376136971</v>
      </c>
    </row>
    <row r="74" spans="1:18" s="58" customFormat="1" ht="12.75" customHeight="1" x14ac:dyDescent="0.2">
      <c r="C74" s="139"/>
      <c r="D74" s="77"/>
      <c r="E74" s="76"/>
      <c r="F74" s="76"/>
      <c r="G74" s="76"/>
      <c r="H74" s="76"/>
      <c r="I74" s="76"/>
      <c r="K74" s="64"/>
      <c r="L74" s="64"/>
      <c r="M74" s="64"/>
      <c r="N74" s="64"/>
      <c r="O74" s="64"/>
      <c r="P74" s="64"/>
    </row>
    <row r="75" spans="1:18" s="58" customFormat="1" ht="15" customHeight="1" x14ac:dyDescent="0.2">
      <c r="B75" s="75">
        <v>323</v>
      </c>
      <c r="C75" s="76"/>
      <c r="E75" s="256" t="s">
        <v>88</v>
      </c>
      <c r="F75" s="256"/>
      <c r="G75" s="256"/>
      <c r="H75" s="256"/>
      <c r="I75" s="256"/>
      <c r="J75" s="256"/>
      <c r="K75" s="66">
        <f t="shared" ref="K75:P75" si="7">SUM(K76+K77)</f>
        <v>7883.66</v>
      </c>
      <c r="L75" s="66">
        <f t="shared" si="7"/>
        <v>26000</v>
      </c>
      <c r="M75" s="66">
        <f t="shared" si="7"/>
        <v>12000</v>
      </c>
      <c r="N75" s="66">
        <f t="shared" si="7"/>
        <v>580.54</v>
      </c>
      <c r="O75" s="66">
        <f t="shared" si="7"/>
        <v>9.2761580017927869</v>
      </c>
      <c r="P75" s="66">
        <f t="shared" si="7"/>
        <v>5.8053999999999997</v>
      </c>
    </row>
    <row r="76" spans="1:18" s="194" customFormat="1" ht="12.75" customHeight="1" x14ac:dyDescent="0.2">
      <c r="A76" s="58"/>
      <c r="B76" s="58"/>
      <c r="C76" s="155">
        <v>3232</v>
      </c>
      <c r="D76" s="77"/>
      <c r="E76" s="255" t="s">
        <v>90</v>
      </c>
      <c r="F76" s="255"/>
      <c r="G76" s="255"/>
      <c r="H76" s="255"/>
      <c r="I76" s="255"/>
      <c r="J76" s="255"/>
      <c r="K76" s="67">
        <v>6258.41</v>
      </c>
      <c r="L76" s="64">
        <v>24000</v>
      </c>
      <c r="M76" s="64">
        <v>10000</v>
      </c>
      <c r="N76" s="64">
        <v>580.54</v>
      </c>
      <c r="O76" s="64">
        <f t="shared" ref="O76:O77" si="8">N76/K76*100</f>
        <v>9.2761580017927869</v>
      </c>
      <c r="P76" s="64">
        <f t="shared" ref="P76:P77" si="9">N76/M76*100</f>
        <v>5.8053999999999997</v>
      </c>
      <c r="Q76" s="58"/>
      <c r="R76" s="58"/>
    </row>
    <row r="77" spans="1:18" s="194" customFormat="1" ht="16.5" customHeight="1" x14ac:dyDescent="0.2">
      <c r="A77" s="58"/>
      <c r="B77" s="58"/>
      <c r="C77" s="155">
        <v>3239</v>
      </c>
      <c r="D77" s="77"/>
      <c r="E77" s="255" t="s">
        <v>95</v>
      </c>
      <c r="F77" s="255"/>
      <c r="G77" s="255"/>
      <c r="H77" s="255"/>
      <c r="I77" s="255"/>
      <c r="J77" s="255"/>
      <c r="K77" s="67">
        <v>1625.25</v>
      </c>
      <c r="L77" s="64">
        <v>2000</v>
      </c>
      <c r="M77" s="64">
        <v>2000</v>
      </c>
      <c r="N77" s="64">
        <v>0</v>
      </c>
      <c r="O77" s="64">
        <f t="shared" si="8"/>
        <v>0</v>
      </c>
      <c r="P77" s="64">
        <f t="shared" si="9"/>
        <v>0</v>
      </c>
      <c r="Q77" s="58"/>
      <c r="R77" s="58"/>
    </row>
    <row r="78" spans="1:18" s="58" customFormat="1" ht="16.5" customHeight="1" x14ac:dyDescent="0.2">
      <c r="C78" s="139"/>
      <c r="D78" s="77"/>
      <c r="E78" s="76"/>
      <c r="F78" s="76"/>
      <c r="G78" s="76"/>
      <c r="H78" s="76"/>
      <c r="I78" s="76"/>
      <c r="J78" s="76"/>
      <c r="K78" s="64"/>
      <c r="L78" s="64"/>
      <c r="M78" s="64"/>
      <c r="N78" s="64"/>
      <c r="O78" s="64"/>
      <c r="P78" s="64"/>
    </row>
    <row r="79" spans="1:18" s="58" customFormat="1" ht="12.75" customHeight="1" x14ac:dyDescent="0.2">
      <c r="B79" s="75">
        <v>329</v>
      </c>
      <c r="E79" s="256" t="s">
        <v>96</v>
      </c>
      <c r="F79" s="256"/>
      <c r="G79" s="256"/>
      <c r="H79" s="256"/>
      <c r="I79" s="256"/>
      <c r="J79" s="256"/>
      <c r="K79" s="66">
        <f>K80</f>
        <v>2143.5700000000002</v>
      </c>
      <c r="L79" s="66">
        <f>L80</f>
        <v>2016</v>
      </c>
      <c r="M79" s="66">
        <f>M80</f>
        <v>5020</v>
      </c>
      <c r="N79" s="66">
        <f>N80</f>
        <v>5120.87</v>
      </c>
      <c r="O79" s="66">
        <f t="shared" ref="O79" si="10">N79/K79*100</f>
        <v>238.89446110927096</v>
      </c>
      <c r="P79" s="66">
        <f t="shared" ref="P79" si="11">N79/M79*100</f>
        <v>102.0093625498008</v>
      </c>
    </row>
    <row r="80" spans="1:18" s="58" customFormat="1" ht="12.75" customHeight="1" x14ac:dyDescent="0.2">
      <c r="C80" s="155">
        <v>3295</v>
      </c>
      <c r="D80" s="77"/>
      <c r="E80" s="255" t="s">
        <v>100</v>
      </c>
      <c r="F80" s="255"/>
      <c r="G80" s="255"/>
      <c r="H80" s="255"/>
      <c r="I80" s="255"/>
      <c r="J80" s="255"/>
      <c r="K80" s="64">
        <v>2143.5700000000002</v>
      </c>
      <c r="L80" s="64">
        <v>2016</v>
      </c>
      <c r="M80" s="64">
        <v>5020</v>
      </c>
      <c r="N80" s="64">
        <v>5120.87</v>
      </c>
      <c r="O80" s="64">
        <f>N80/K80*100</f>
        <v>238.89446110927096</v>
      </c>
      <c r="P80" s="66">
        <f>N80/M80*100</f>
        <v>102.0093625498008</v>
      </c>
    </row>
    <row r="81" spans="1:16" s="58" customFormat="1" ht="12.75" customHeight="1" x14ac:dyDescent="0.2">
      <c r="C81" s="155"/>
      <c r="D81" s="77"/>
      <c r="E81" s="76"/>
      <c r="F81" s="76"/>
      <c r="G81" s="76"/>
      <c r="H81" s="76"/>
      <c r="I81" s="76"/>
      <c r="J81" s="76"/>
      <c r="K81" s="64"/>
      <c r="L81" s="64"/>
      <c r="M81" s="64"/>
      <c r="N81" s="64"/>
      <c r="O81" s="64"/>
      <c r="P81" s="66"/>
    </row>
    <row r="82" spans="1:16" s="91" customFormat="1" ht="12" customHeight="1" x14ac:dyDescent="0.2">
      <c r="A82" s="99">
        <v>4</v>
      </c>
      <c r="B82" s="99"/>
      <c r="C82" s="99"/>
      <c r="D82" s="99"/>
      <c r="E82" s="258" t="s">
        <v>105</v>
      </c>
      <c r="F82" s="258"/>
      <c r="G82" s="258"/>
      <c r="H82" s="258"/>
      <c r="I82" s="258"/>
      <c r="J82" s="258"/>
      <c r="K82" s="100">
        <f t="shared" ref="K82:N83" si="12">SUM(K83)</f>
        <v>17109.66</v>
      </c>
      <c r="L82" s="100">
        <f t="shared" si="12"/>
        <v>14000</v>
      </c>
      <c r="M82" s="100">
        <f t="shared" si="12"/>
        <v>12000</v>
      </c>
      <c r="N82" s="100">
        <f t="shared" si="12"/>
        <v>1862.5</v>
      </c>
      <c r="O82" s="90">
        <f>N82/K82*100</f>
        <v>10.885663420547223</v>
      </c>
      <c r="P82" s="100">
        <f>N82/M82*100</f>
        <v>15.520833333333334</v>
      </c>
    </row>
    <row r="83" spans="1:16" s="95" customFormat="1" ht="12.75" customHeight="1" x14ac:dyDescent="0.2">
      <c r="A83" s="101">
        <v>42</v>
      </c>
      <c r="B83" s="95" t="s">
        <v>71</v>
      </c>
      <c r="E83" s="252" t="s">
        <v>106</v>
      </c>
      <c r="F83" s="252"/>
      <c r="G83" s="252"/>
      <c r="H83" s="252"/>
      <c r="I83" s="252"/>
      <c r="J83" s="252"/>
      <c r="K83" s="102">
        <f t="shared" si="12"/>
        <v>17109.66</v>
      </c>
      <c r="L83" s="102">
        <f t="shared" si="12"/>
        <v>14000</v>
      </c>
      <c r="M83" s="102">
        <f t="shared" si="12"/>
        <v>12000</v>
      </c>
      <c r="N83" s="102">
        <f t="shared" si="12"/>
        <v>1862.5</v>
      </c>
      <c r="O83" s="94">
        <f>N83/K83*100</f>
        <v>10.885663420547223</v>
      </c>
      <c r="P83" s="102">
        <f>N83/M83*100</f>
        <v>15.520833333333334</v>
      </c>
    </row>
    <row r="84" spans="1:16" s="58" customFormat="1" ht="12.75" customHeight="1" x14ac:dyDescent="0.2">
      <c r="B84" s="187">
        <v>422</v>
      </c>
      <c r="E84" s="256" t="s">
        <v>107</v>
      </c>
      <c r="F84" s="256"/>
      <c r="G84" s="256"/>
      <c r="H84" s="256"/>
      <c r="I84" s="256"/>
      <c r="K84" s="66">
        <f>SUM(K85+K86)</f>
        <v>17109.66</v>
      </c>
      <c r="L84" s="66">
        <f>SUM(L85+L86)</f>
        <v>14000</v>
      </c>
      <c r="M84" s="66">
        <f>SUM(M85+M86)</f>
        <v>12000</v>
      </c>
      <c r="N84" s="66">
        <f>SUM(N85+N86)</f>
        <v>1862.5</v>
      </c>
      <c r="O84" s="72">
        <f>O85</f>
        <v>55.390334572490708</v>
      </c>
      <c r="P84" s="72">
        <f>P85</f>
        <v>23.28125</v>
      </c>
    </row>
    <row r="85" spans="1:16" s="58" customFormat="1" ht="12.75" customHeight="1" x14ac:dyDescent="0.2">
      <c r="B85" s="75"/>
      <c r="C85" s="76">
        <v>4221</v>
      </c>
      <c r="E85" s="267" t="s">
        <v>108</v>
      </c>
      <c r="F85" s="267"/>
      <c r="G85" s="267"/>
      <c r="H85" s="267"/>
      <c r="I85" s="267"/>
      <c r="K85" s="64">
        <v>3362.5</v>
      </c>
      <c r="L85" s="64">
        <v>10000</v>
      </c>
      <c r="M85" s="64">
        <v>8000</v>
      </c>
      <c r="N85" s="64">
        <v>1862.5</v>
      </c>
      <c r="O85" s="60">
        <f>N85/K85*100</f>
        <v>55.390334572490708</v>
      </c>
      <c r="P85" s="64">
        <f>N85/M85*100</f>
        <v>23.28125</v>
      </c>
    </row>
    <row r="86" spans="1:16" s="58" customFormat="1" ht="12.75" customHeight="1" x14ac:dyDescent="0.2">
      <c r="C86" s="76">
        <v>4227</v>
      </c>
      <c r="E86" s="255" t="s">
        <v>109</v>
      </c>
      <c r="F86" s="255"/>
      <c r="G86" s="255"/>
      <c r="H86" s="255"/>
      <c r="I86" s="255"/>
      <c r="K86" s="64">
        <v>13747.16</v>
      </c>
      <c r="L86" s="64">
        <v>4000</v>
      </c>
      <c r="M86" s="64">
        <v>4000</v>
      </c>
      <c r="N86" s="64">
        <v>0</v>
      </c>
      <c r="O86" s="64">
        <v>0</v>
      </c>
      <c r="P86" s="64">
        <v>0</v>
      </c>
    </row>
    <row r="87" spans="1:16" s="58" customFormat="1" ht="12.75" customHeight="1" x14ac:dyDescent="0.2">
      <c r="C87" s="76"/>
      <c r="E87" s="76"/>
      <c r="F87" s="76"/>
      <c r="G87" s="76"/>
      <c r="H87" s="76"/>
      <c r="I87" s="76"/>
      <c r="K87" s="64"/>
      <c r="L87" s="64"/>
      <c r="M87" s="64"/>
      <c r="N87" s="64"/>
      <c r="O87" s="64"/>
      <c r="P87" s="64"/>
    </row>
    <row r="88" spans="1:16" s="58" customFormat="1" ht="12.75" customHeight="1" x14ac:dyDescent="0.2">
      <c r="A88" s="99">
        <v>9</v>
      </c>
      <c r="B88" s="99"/>
      <c r="C88" s="99"/>
      <c r="D88" s="99"/>
      <c r="E88" s="99" t="s">
        <v>157</v>
      </c>
      <c r="F88" s="99"/>
      <c r="G88" s="99"/>
      <c r="H88" s="99"/>
      <c r="I88" s="99"/>
      <c r="J88" s="99"/>
      <c r="K88" s="168">
        <f t="shared" ref="K88:N90" si="13">K89</f>
        <v>0</v>
      </c>
      <c r="L88" s="168">
        <f t="shared" si="13"/>
        <v>0</v>
      </c>
      <c r="M88" s="168">
        <f t="shared" si="13"/>
        <v>0</v>
      </c>
      <c r="N88" s="168">
        <f t="shared" si="13"/>
        <v>78550.14</v>
      </c>
      <c r="O88" s="168">
        <v>0</v>
      </c>
      <c r="P88" s="168">
        <v>0</v>
      </c>
    </row>
    <row r="89" spans="1:16" s="58" customFormat="1" ht="12.75" customHeight="1" x14ac:dyDescent="0.2">
      <c r="A89" s="165">
        <v>92</v>
      </c>
      <c r="B89" s="165"/>
      <c r="C89" s="165"/>
      <c r="D89" s="165"/>
      <c r="E89" s="166" t="s">
        <v>158</v>
      </c>
      <c r="F89" s="166"/>
      <c r="G89" s="166"/>
      <c r="H89" s="166"/>
      <c r="I89" s="166"/>
      <c r="J89" s="165"/>
      <c r="K89" s="167">
        <f t="shared" si="13"/>
        <v>0</v>
      </c>
      <c r="L89" s="167">
        <f t="shared" si="13"/>
        <v>0</v>
      </c>
      <c r="M89" s="167">
        <f t="shared" si="13"/>
        <v>0</v>
      </c>
      <c r="N89" s="193">
        <f t="shared" si="13"/>
        <v>78550.14</v>
      </c>
      <c r="O89" s="94">
        <v>0</v>
      </c>
      <c r="P89" s="102">
        <v>0</v>
      </c>
    </row>
    <row r="90" spans="1:16" s="58" customFormat="1" ht="12.75" customHeight="1" x14ac:dyDescent="0.2">
      <c r="A90" s="53"/>
      <c r="B90" s="53">
        <v>922</v>
      </c>
      <c r="C90" s="53"/>
      <c r="D90" s="53"/>
      <c r="E90" s="83" t="s">
        <v>160</v>
      </c>
      <c r="F90" s="83"/>
      <c r="G90" s="83"/>
      <c r="H90" s="83"/>
      <c r="I90" s="83"/>
      <c r="J90" s="53"/>
      <c r="K90" s="73">
        <f t="shared" si="13"/>
        <v>0</v>
      </c>
      <c r="L90" s="73">
        <f t="shared" si="13"/>
        <v>0</v>
      </c>
      <c r="M90" s="73">
        <v>0</v>
      </c>
      <c r="N90" s="73">
        <f t="shared" ref="N90" si="14">N91</f>
        <v>78550.14</v>
      </c>
      <c r="O90" s="60">
        <v>0</v>
      </c>
      <c r="P90" s="60">
        <v>0</v>
      </c>
    </row>
    <row r="91" spans="1:16" s="58" customFormat="1" ht="12" customHeight="1" x14ac:dyDescent="0.2">
      <c r="A91" s="53"/>
      <c r="B91" s="53"/>
      <c r="C91" s="53">
        <v>9222</v>
      </c>
      <c r="D91" s="53"/>
      <c r="E91" s="83" t="s">
        <v>169</v>
      </c>
      <c r="F91" s="83"/>
      <c r="G91" s="83"/>
      <c r="H91" s="83"/>
      <c r="I91" s="83"/>
      <c r="J91" s="53"/>
      <c r="K91" s="73">
        <v>0</v>
      </c>
      <c r="L91" s="73">
        <v>0</v>
      </c>
      <c r="M91" s="73">
        <v>0</v>
      </c>
      <c r="N91" s="73">
        <v>78550.14</v>
      </c>
      <c r="O91" s="60">
        <v>0</v>
      </c>
      <c r="P91" s="73">
        <v>0</v>
      </c>
    </row>
    <row r="92" spans="1:16" s="58" customFormat="1" ht="12" customHeight="1" x14ac:dyDescent="0.2">
      <c r="A92" s="53"/>
      <c r="B92" s="53"/>
      <c r="C92" s="53"/>
      <c r="D92" s="53"/>
      <c r="E92" s="83"/>
      <c r="F92" s="83"/>
      <c r="G92" s="83"/>
      <c r="H92" s="83"/>
      <c r="I92" s="83"/>
      <c r="J92" s="53"/>
      <c r="K92" s="73"/>
      <c r="L92" s="73"/>
      <c r="M92" s="73"/>
      <c r="N92" s="73"/>
      <c r="O92" s="62"/>
      <c r="P92" s="73"/>
    </row>
    <row r="93" spans="1:16" s="58" customFormat="1" ht="12" customHeight="1" x14ac:dyDescent="0.2">
      <c r="A93" s="53"/>
      <c r="B93" s="53"/>
      <c r="C93" s="53"/>
      <c r="D93" s="53"/>
      <c r="E93" s="83"/>
      <c r="F93" s="83"/>
      <c r="G93" s="83"/>
      <c r="H93" s="83"/>
      <c r="I93" s="83"/>
      <c r="J93" s="53"/>
      <c r="K93" s="73"/>
      <c r="L93" s="73"/>
      <c r="M93" s="73"/>
      <c r="N93" s="73"/>
      <c r="O93" s="62"/>
      <c r="P93" s="73"/>
    </row>
    <row r="94" spans="1:16" s="58" customFormat="1" ht="12.75" customHeight="1" x14ac:dyDescent="0.2">
      <c r="A94" s="181" t="s">
        <v>124</v>
      </c>
      <c r="B94" s="181"/>
      <c r="C94" s="182"/>
      <c r="D94" s="183"/>
      <c r="E94" s="182"/>
      <c r="F94" s="76"/>
      <c r="G94" s="76"/>
      <c r="H94" s="76"/>
      <c r="I94" s="76"/>
      <c r="J94" s="76"/>
      <c r="K94" s="64"/>
      <c r="L94" s="64"/>
      <c r="M94" s="64"/>
      <c r="N94" s="64"/>
      <c r="O94" s="64"/>
      <c r="P94" s="66"/>
    </row>
    <row r="95" spans="1:16" s="58" customFormat="1" ht="12.75" customHeight="1" x14ac:dyDescent="0.2">
      <c r="A95" s="181" t="s">
        <v>174</v>
      </c>
      <c r="B95" s="181"/>
      <c r="C95" s="182"/>
      <c r="D95" s="183"/>
      <c r="E95" s="182"/>
      <c r="F95" s="76"/>
      <c r="G95" s="76"/>
      <c r="H95" s="76"/>
      <c r="I95" s="76"/>
      <c r="J95" s="76"/>
      <c r="K95" s="64"/>
      <c r="L95" s="64"/>
      <c r="M95" s="64"/>
      <c r="N95" s="64"/>
      <c r="O95" s="64"/>
      <c r="P95" s="66"/>
    </row>
    <row r="96" spans="1:16" s="58" customFormat="1" ht="12.75" customHeight="1" x14ac:dyDescent="0.2">
      <c r="A96" s="181" t="s">
        <v>172</v>
      </c>
      <c r="B96" s="181" t="s">
        <v>175</v>
      </c>
      <c r="C96" s="182"/>
      <c r="D96" s="183"/>
      <c r="E96" s="182"/>
      <c r="F96" s="76"/>
      <c r="G96" s="76"/>
      <c r="H96" s="76"/>
      <c r="I96" s="76"/>
      <c r="J96" s="76"/>
      <c r="K96" s="64"/>
      <c r="L96" s="64"/>
      <c r="M96" s="64"/>
      <c r="N96" s="64"/>
      <c r="O96" s="64"/>
      <c r="P96" s="66"/>
    </row>
    <row r="97" spans="1:16" s="117" customFormat="1" ht="12.75" customHeight="1" x14ac:dyDescent="0.25">
      <c r="A97" s="141">
        <v>3</v>
      </c>
      <c r="B97" s="99"/>
      <c r="C97" s="99"/>
      <c r="D97" s="99"/>
      <c r="E97" s="251" t="s">
        <v>70</v>
      </c>
      <c r="F97" s="251"/>
      <c r="G97" s="251"/>
      <c r="H97" s="251"/>
      <c r="I97" s="251"/>
      <c r="J97" s="99"/>
      <c r="K97" s="100">
        <f xml:space="preserve"> K98+K128</f>
        <v>155194.09999999998</v>
      </c>
      <c r="L97" s="100">
        <f xml:space="preserve"> L98+L128</f>
        <v>240363</v>
      </c>
      <c r="M97" s="100">
        <f xml:space="preserve"> M98+M128</f>
        <v>208489.25</v>
      </c>
      <c r="N97" s="100">
        <f xml:space="preserve"> N98+N128</f>
        <v>183914</v>
      </c>
      <c r="O97" s="142">
        <f>N97/K97*100</f>
        <v>118.50579371251872</v>
      </c>
      <c r="P97" s="142">
        <f>N97/M97*100</f>
        <v>88.212701614111992</v>
      </c>
    </row>
    <row r="98" spans="1:16" s="95" customFormat="1" ht="12.75" customHeight="1" x14ac:dyDescent="0.2">
      <c r="A98" s="101">
        <v>32</v>
      </c>
      <c r="B98" s="101"/>
      <c r="C98" s="103"/>
      <c r="D98" s="101"/>
      <c r="E98" s="257" t="s">
        <v>77</v>
      </c>
      <c r="F98" s="257"/>
      <c r="G98" s="257"/>
      <c r="H98" s="257"/>
      <c r="I98" s="257"/>
      <c r="J98" s="257"/>
      <c r="K98" s="102">
        <f>SUM(K100+K104+K112+K122)</f>
        <v>151943.57999999999</v>
      </c>
      <c r="L98" s="102">
        <f>SUM(L100+L104+L112+L122)</f>
        <v>236840</v>
      </c>
      <c r="M98" s="102">
        <f>SUM(M100+M104+M112+M122)</f>
        <v>204931.25</v>
      </c>
      <c r="N98" s="102">
        <f>SUM(N100+N104+N112+N122)</f>
        <v>180038.48</v>
      </c>
      <c r="O98" s="94">
        <f>N98/K98*100</f>
        <v>118.49035016813478</v>
      </c>
      <c r="P98" s="102">
        <f>N98/M98*100</f>
        <v>87.853111714294428</v>
      </c>
    </row>
    <row r="100" spans="1:16" s="58" customFormat="1" ht="12.75" customHeight="1" x14ac:dyDescent="0.2">
      <c r="B100" s="75">
        <v>321</v>
      </c>
      <c r="C100" s="76"/>
      <c r="E100" s="256" t="s">
        <v>78</v>
      </c>
      <c r="F100" s="256"/>
      <c r="G100" s="256"/>
      <c r="H100" s="256"/>
      <c r="I100" s="256"/>
      <c r="J100" s="256"/>
      <c r="K100" s="66">
        <f>SUM(K101:K102)</f>
        <v>1206.68</v>
      </c>
      <c r="L100" s="66">
        <f>SUM(L101:L102)</f>
        <v>9470</v>
      </c>
      <c r="M100" s="66">
        <f>SUM(M101:M102)</f>
        <v>10570</v>
      </c>
      <c r="N100" s="66">
        <f>SUM(N101:N102)</f>
        <v>9129.85</v>
      </c>
      <c r="O100" s="62">
        <f>N100/K100*100</f>
        <v>756.60904299400011</v>
      </c>
      <c r="P100" s="66">
        <f>N100/M100*100</f>
        <v>86.375118259224223</v>
      </c>
    </row>
    <row r="101" spans="1:16" s="58" customFormat="1" ht="13.5" customHeight="1" x14ac:dyDescent="0.2">
      <c r="C101" s="76">
        <v>3211</v>
      </c>
      <c r="D101" s="77"/>
      <c r="E101" s="255" t="s">
        <v>79</v>
      </c>
      <c r="F101" s="255"/>
      <c r="G101" s="255"/>
      <c r="H101" s="255"/>
      <c r="I101" s="255"/>
      <c r="J101" s="255"/>
      <c r="K101" s="64">
        <v>1206.68</v>
      </c>
      <c r="L101" s="64">
        <v>2470</v>
      </c>
      <c r="M101" s="64">
        <v>2070</v>
      </c>
      <c r="N101" s="64">
        <v>1266.3800000000001</v>
      </c>
      <c r="O101" s="64">
        <f>N101/K101*100</f>
        <v>104.94745914409786</v>
      </c>
      <c r="P101" s="64">
        <f>N101/M101*100</f>
        <v>61.177777777777784</v>
      </c>
    </row>
    <row r="102" spans="1:16" s="189" customFormat="1" ht="12" customHeight="1" x14ac:dyDescent="0.2">
      <c r="C102" s="190">
        <v>3213</v>
      </c>
      <c r="D102" s="191"/>
      <c r="E102" s="271" t="s">
        <v>81</v>
      </c>
      <c r="F102" s="271"/>
      <c r="G102" s="271"/>
      <c r="H102" s="271"/>
      <c r="I102" s="271"/>
      <c r="J102" s="271"/>
      <c r="K102" s="192">
        <v>0</v>
      </c>
      <c r="L102" s="192">
        <v>7000</v>
      </c>
      <c r="M102" s="192">
        <v>8500</v>
      </c>
      <c r="N102" s="192">
        <v>7863.47</v>
      </c>
      <c r="O102" s="64">
        <v>0</v>
      </c>
      <c r="P102" s="192">
        <f>N102/M102*100</f>
        <v>92.511411764705883</v>
      </c>
    </row>
    <row r="103" spans="1:16" s="58" customFormat="1" ht="12.75" customHeight="1" x14ac:dyDescent="0.2">
      <c r="C103" s="76"/>
      <c r="E103" s="255"/>
      <c r="F103" s="255"/>
      <c r="G103" s="255"/>
      <c r="H103" s="255"/>
      <c r="I103" s="255"/>
      <c r="K103" s="64"/>
      <c r="L103" s="64"/>
      <c r="M103" s="64"/>
      <c r="N103" s="64"/>
      <c r="O103" s="64"/>
      <c r="P103" s="64"/>
    </row>
    <row r="104" spans="1:16" s="58" customFormat="1" ht="12.75" customHeight="1" x14ac:dyDescent="0.2">
      <c r="B104" s="75">
        <v>322</v>
      </c>
      <c r="C104" s="76"/>
      <c r="E104" s="256" t="s">
        <v>82</v>
      </c>
      <c r="F104" s="256"/>
      <c r="G104" s="256"/>
      <c r="H104" s="256"/>
      <c r="I104" s="256"/>
      <c r="J104" s="256"/>
      <c r="K104" s="66">
        <f>SUM(K105:K110)</f>
        <v>114301.45</v>
      </c>
      <c r="L104" s="66">
        <f>SUM(L105:L110)</f>
        <v>159750</v>
      </c>
      <c r="M104" s="66">
        <f>SUM(M105:M110)</f>
        <v>157951</v>
      </c>
      <c r="N104" s="66">
        <f>SUM(N105:N110)</f>
        <v>128907.84000000001</v>
      </c>
      <c r="O104" s="62">
        <f t="shared" ref="O104:O109" si="15">N104/K104*100</f>
        <v>112.77883176460142</v>
      </c>
      <c r="P104" s="66">
        <f t="shared" ref="P104:P110" si="16">N104/M104*100</f>
        <v>81.612550727757352</v>
      </c>
    </row>
    <row r="105" spans="1:16" s="58" customFormat="1" ht="12.75" customHeight="1" x14ac:dyDescent="0.2">
      <c r="C105" s="155">
        <v>3221</v>
      </c>
      <c r="D105" s="77" t="s">
        <v>161</v>
      </c>
      <c r="E105" s="255" t="s">
        <v>83</v>
      </c>
      <c r="F105" s="255"/>
      <c r="G105" s="255"/>
      <c r="H105" s="255"/>
      <c r="I105" s="255"/>
      <c r="J105" s="255"/>
      <c r="K105" s="67">
        <v>4288</v>
      </c>
      <c r="L105" s="64">
        <v>28900</v>
      </c>
      <c r="M105" s="64">
        <v>27501</v>
      </c>
      <c r="N105" s="67">
        <v>23737.24</v>
      </c>
      <c r="O105" s="64">
        <f t="shared" si="15"/>
        <v>553.5736940298508</v>
      </c>
      <c r="P105" s="64">
        <f t="shared" si="16"/>
        <v>86.314097669175666</v>
      </c>
    </row>
    <row r="106" spans="1:16" s="58" customFormat="1" ht="12.75" customHeight="1" x14ac:dyDescent="0.2">
      <c r="C106" s="76">
        <v>3222</v>
      </c>
      <c r="D106" s="77"/>
      <c r="E106" s="255" t="s">
        <v>84</v>
      </c>
      <c r="F106" s="255"/>
      <c r="G106" s="255"/>
      <c r="H106" s="255"/>
      <c r="I106" s="255"/>
      <c r="K106" s="64">
        <v>80261.399999999994</v>
      </c>
      <c r="L106" s="64">
        <v>95000</v>
      </c>
      <c r="M106" s="64">
        <v>95000</v>
      </c>
      <c r="N106" s="64">
        <v>73147.27</v>
      </c>
      <c r="O106" s="64">
        <f t="shared" si="15"/>
        <v>91.136299640923284</v>
      </c>
      <c r="P106" s="64">
        <f t="shared" si="16"/>
        <v>76.997126315789473</v>
      </c>
    </row>
    <row r="107" spans="1:16" s="58" customFormat="1" ht="12.75" customHeight="1" x14ac:dyDescent="0.2">
      <c r="C107" s="76">
        <v>3223</v>
      </c>
      <c r="D107" s="77"/>
      <c r="E107" s="255" t="s">
        <v>85</v>
      </c>
      <c r="F107" s="255"/>
      <c r="G107" s="255"/>
      <c r="H107" s="255"/>
      <c r="I107" s="255"/>
      <c r="J107" s="255"/>
      <c r="K107" s="64">
        <v>21636.5</v>
      </c>
      <c r="L107" s="64">
        <v>27150</v>
      </c>
      <c r="M107" s="64">
        <v>26350</v>
      </c>
      <c r="N107" s="64">
        <v>23910.86</v>
      </c>
      <c r="O107" s="64">
        <f t="shared" si="15"/>
        <v>110.51168164906524</v>
      </c>
      <c r="P107" s="64">
        <f t="shared" si="16"/>
        <v>90.743301707779892</v>
      </c>
    </row>
    <row r="108" spans="1:16" s="58" customFormat="1" ht="12.75" customHeight="1" x14ac:dyDescent="0.2">
      <c r="C108" s="76">
        <v>3224</v>
      </c>
      <c r="D108" s="77"/>
      <c r="E108" s="255" t="s">
        <v>86</v>
      </c>
      <c r="F108" s="255"/>
      <c r="G108" s="255"/>
      <c r="H108" s="255"/>
      <c r="I108" s="255"/>
      <c r="J108" s="255"/>
      <c r="K108" s="64">
        <v>3555.09</v>
      </c>
      <c r="L108" s="64">
        <v>4000</v>
      </c>
      <c r="M108" s="64">
        <v>4000</v>
      </c>
      <c r="N108" s="64">
        <v>3949.64</v>
      </c>
      <c r="O108" s="64">
        <f t="shared" si="15"/>
        <v>111.09817191688536</v>
      </c>
      <c r="P108" s="64">
        <f t="shared" si="16"/>
        <v>98.741</v>
      </c>
    </row>
    <row r="109" spans="1:16" s="58" customFormat="1" ht="12.75" customHeight="1" x14ac:dyDescent="0.2">
      <c r="C109" s="76">
        <v>3225</v>
      </c>
      <c r="D109" s="77"/>
      <c r="E109" s="255" t="s">
        <v>87</v>
      </c>
      <c r="F109" s="255"/>
      <c r="G109" s="255"/>
      <c r="H109" s="255"/>
      <c r="I109" s="255"/>
      <c r="J109" s="255"/>
      <c r="K109" s="64">
        <v>2562.6</v>
      </c>
      <c r="L109" s="64">
        <v>2200</v>
      </c>
      <c r="M109" s="64">
        <v>2600</v>
      </c>
      <c r="N109" s="64">
        <v>2767.75</v>
      </c>
      <c r="O109" s="64">
        <f t="shared" si="15"/>
        <v>108.00554124717085</v>
      </c>
      <c r="P109" s="64">
        <f t="shared" si="16"/>
        <v>106.45192307692308</v>
      </c>
    </row>
    <row r="110" spans="1:16" s="58" customFormat="1" ht="12.75" customHeight="1" x14ac:dyDescent="0.2">
      <c r="C110" s="76">
        <v>3227</v>
      </c>
      <c r="D110" s="77"/>
      <c r="E110" s="255" t="s">
        <v>116</v>
      </c>
      <c r="F110" s="255"/>
      <c r="G110" s="255"/>
      <c r="H110" s="255"/>
      <c r="I110" s="255"/>
      <c r="K110" s="67">
        <v>1997.86</v>
      </c>
      <c r="L110" s="64">
        <v>2500</v>
      </c>
      <c r="M110" s="64">
        <v>2500</v>
      </c>
      <c r="N110" s="67">
        <v>1395.08</v>
      </c>
      <c r="O110" s="64">
        <v>0</v>
      </c>
      <c r="P110" s="64">
        <f t="shared" si="16"/>
        <v>55.803199999999997</v>
      </c>
    </row>
    <row r="111" spans="1:16" s="58" customFormat="1" ht="12.75" customHeight="1" x14ac:dyDescent="0.2">
      <c r="C111" s="76"/>
      <c r="E111" s="255"/>
      <c r="F111" s="255"/>
      <c r="G111" s="255"/>
      <c r="H111" s="255"/>
      <c r="I111" s="255"/>
      <c r="K111" s="64"/>
      <c r="L111" s="64"/>
      <c r="M111" s="64"/>
      <c r="N111" s="64"/>
      <c r="O111" s="64"/>
      <c r="P111" s="64"/>
    </row>
    <row r="112" spans="1:16" s="58" customFormat="1" ht="12.75" customHeight="1" x14ac:dyDescent="0.2">
      <c r="B112" s="75">
        <v>323</v>
      </c>
      <c r="C112" s="76"/>
      <c r="E112" s="256" t="s">
        <v>88</v>
      </c>
      <c r="F112" s="256"/>
      <c r="G112" s="256"/>
      <c r="H112" s="256"/>
      <c r="I112" s="256"/>
      <c r="J112" s="256"/>
      <c r="K112" s="66">
        <f>SUM(K113:K120)</f>
        <v>35391.1</v>
      </c>
      <c r="L112" s="66">
        <f>SUM(L113:L120)</f>
        <v>65650</v>
      </c>
      <c r="M112" s="66">
        <f>SUM(M113:M120)</f>
        <v>34840</v>
      </c>
      <c r="N112" s="66">
        <f>SUM(N113:N120)</f>
        <v>40830.54</v>
      </c>
      <c r="O112" s="66">
        <f t="shared" ref="O112:O122" si="17">N112/K112*100</f>
        <v>115.36951380431803</v>
      </c>
      <c r="P112" s="66">
        <f>N112/M112*100</f>
        <v>117.19443168771527</v>
      </c>
    </row>
    <row r="113" spans="1:17" s="58" customFormat="1" ht="12.75" customHeight="1" x14ac:dyDescent="0.2">
      <c r="C113" s="76">
        <v>3231</v>
      </c>
      <c r="D113" s="77"/>
      <c r="E113" s="255" t="s">
        <v>89</v>
      </c>
      <c r="F113" s="255"/>
      <c r="G113" s="255"/>
      <c r="H113" s="255"/>
      <c r="I113" s="255"/>
      <c r="J113" s="255"/>
      <c r="K113" s="64">
        <v>1848.98</v>
      </c>
      <c r="L113" s="64">
        <v>2130</v>
      </c>
      <c r="M113" s="64">
        <v>1900</v>
      </c>
      <c r="N113" s="64">
        <v>1727.79</v>
      </c>
      <c r="O113" s="64">
        <f t="shared" si="17"/>
        <v>93.445575398327733</v>
      </c>
      <c r="P113" s="64">
        <f t="shared" ref="P113:P120" si="18">N113/M113*100</f>
        <v>90.936315789473682</v>
      </c>
    </row>
    <row r="114" spans="1:17" s="194" customFormat="1" ht="12.75" customHeight="1" x14ac:dyDescent="0.2">
      <c r="A114" s="58"/>
      <c r="B114" s="58"/>
      <c r="C114" s="155">
        <v>3232</v>
      </c>
      <c r="D114" s="77" t="s">
        <v>161</v>
      </c>
      <c r="E114" s="255" t="s">
        <v>90</v>
      </c>
      <c r="F114" s="255"/>
      <c r="G114" s="255"/>
      <c r="H114" s="255"/>
      <c r="I114" s="255"/>
      <c r="J114" s="255"/>
      <c r="K114" s="67">
        <v>3477.34</v>
      </c>
      <c r="L114" s="64">
        <v>30000</v>
      </c>
      <c r="M114" s="64">
        <v>4000</v>
      </c>
      <c r="N114" s="64">
        <v>11545.99</v>
      </c>
      <c r="O114" s="64">
        <f t="shared" si="17"/>
        <v>332.03511879770167</v>
      </c>
      <c r="P114" s="64">
        <f t="shared" si="18"/>
        <v>288.64974999999998</v>
      </c>
      <c r="Q114" s="58"/>
    </row>
    <row r="115" spans="1:17" s="58" customFormat="1" ht="12.75" customHeight="1" x14ac:dyDescent="0.2">
      <c r="C115" s="76">
        <v>3234</v>
      </c>
      <c r="D115" s="77"/>
      <c r="E115" s="255" t="s">
        <v>91</v>
      </c>
      <c r="F115" s="255"/>
      <c r="G115" s="255"/>
      <c r="H115" s="255"/>
      <c r="I115" s="255"/>
      <c r="J115" s="255"/>
      <c r="K115" s="64">
        <v>9121.56</v>
      </c>
      <c r="L115" s="64">
        <v>10000</v>
      </c>
      <c r="M115" s="64">
        <v>8710</v>
      </c>
      <c r="N115" s="64">
        <v>8283.2199999999993</v>
      </c>
      <c r="O115" s="64">
        <f t="shared" si="17"/>
        <v>90.809247540990796</v>
      </c>
      <c r="P115" s="64">
        <f t="shared" si="18"/>
        <v>95.100114810562559</v>
      </c>
    </row>
    <row r="116" spans="1:17" s="58" customFormat="1" ht="12.75" customHeight="1" x14ac:dyDescent="0.2">
      <c r="C116" s="76">
        <v>3235</v>
      </c>
      <c r="D116" s="77"/>
      <c r="E116" s="76" t="s">
        <v>117</v>
      </c>
      <c r="F116" s="76"/>
      <c r="G116" s="76"/>
      <c r="H116" s="76"/>
      <c r="I116" s="76"/>
      <c r="J116" s="76"/>
      <c r="K116" s="64">
        <v>3800</v>
      </c>
      <c r="L116" s="64">
        <v>0</v>
      </c>
      <c r="M116" s="64">
        <v>0</v>
      </c>
      <c r="N116" s="64">
        <v>0</v>
      </c>
      <c r="O116" s="64">
        <v>0</v>
      </c>
      <c r="P116" s="64">
        <v>0</v>
      </c>
    </row>
    <row r="117" spans="1:17" s="58" customFormat="1" ht="12.75" customHeight="1" x14ac:dyDescent="0.2">
      <c r="C117" s="76">
        <v>3236</v>
      </c>
      <c r="D117" s="77"/>
      <c r="E117" s="255" t="s">
        <v>92</v>
      </c>
      <c r="F117" s="255"/>
      <c r="G117" s="255"/>
      <c r="H117" s="255"/>
      <c r="I117" s="255"/>
      <c r="J117" s="255"/>
      <c r="K117" s="64">
        <v>4844.5200000000004</v>
      </c>
      <c r="L117" s="64">
        <v>6600</v>
      </c>
      <c r="M117" s="64">
        <v>5000</v>
      </c>
      <c r="N117" s="64">
        <v>4080.65</v>
      </c>
      <c r="O117" s="64">
        <f t="shared" si="17"/>
        <v>84.232287202860135</v>
      </c>
      <c r="P117" s="64">
        <f t="shared" si="18"/>
        <v>81.613</v>
      </c>
    </row>
    <row r="118" spans="1:17" s="58" customFormat="1" ht="12.75" customHeight="1" x14ac:dyDescent="0.2">
      <c r="C118" s="76">
        <v>3237</v>
      </c>
      <c r="D118" s="77"/>
      <c r="E118" s="255" t="s">
        <v>93</v>
      </c>
      <c r="F118" s="255"/>
      <c r="G118" s="255"/>
      <c r="H118" s="255"/>
      <c r="I118" s="255"/>
      <c r="J118" s="255"/>
      <c r="K118" s="64">
        <v>7924.79</v>
      </c>
      <c r="L118" s="64">
        <v>8000</v>
      </c>
      <c r="M118" s="64">
        <v>8000</v>
      </c>
      <c r="N118" s="64">
        <v>7122.92</v>
      </c>
      <c r="O118" s="64">
        <f t="shared" si="17"/>
        <v>89.881498437182557</v>
      </c>
      <c r="P118" s="64">
        <f t="shared" si="18"/>
        <v>89.03649999999999</v>
      </c>
    </row>
    <row r="119" spans="1:17" s="78" customFormat="1" ht="12.75" customHeight="1" x14ac:dyDescent="0.2">
      <c r="A119" s="58"/>
      <c r="B119" s="58"/>
      <c r="C119" s="76">
        <v>3238</v>
      </c>
      <c r="D119" s="77"/>
      <c r="E119" s="255" t="s">
        <v>94</v>
      </c>
      <c r="F119" s="255"/>
      <c r="G119" s="255"/>
      <c r="H119" s="255"/>
      <c r="I119" s="255"/>
      <c r="J119" s="255"/>
      <c r="K119" s="64">
        <v>3156.03</v>
      </c>
      <c r="L119" s="64">
        <v>4400</v>
      </c>
      <c r="M119" s="64">
        <v>4500</v>
      </c>
      <c r="N119" s="64">
        <v>3110.55</v>
      </c>
      <c r="O119" s="64">
        <f t="shared" si="17"/>
        <v>98.558949059419589</v>
      </c>
      <c r="P119" s="64">
        <f>N119/M119*100</f>
        <v>69.123333333333335</v>
      </c>
    </row>
    <row r="120" spans="1:17" s="194" customFormat="1" ht="12.75" customHeight="1" x14ac:dyDescent="0.2">
      <c r="A120" s="58"/>
      <c r="B120" s="58"/>
      <c r="C120" s="155">
        <v>3239</v>
      </c>
      <c r="D120" s="77" t="s">
        <v>161</v>
      </c>
      <c r="E120" s="255" t="s">
        <v>95</v>
      </c>
      <c r="F120" s="255"/>
      <c r="G120" s="255"/>
      <c r="H120" s="255"/>
      <c r="I120" s="255"/>
      <c r="J120" s="255"/>
      <c r="K120" s="67">
        <v>1217.8800000000001</v>
      </c>
      <c r="L120" s="64">
        <v>4520</v>
      </c>
      <c r="M120" s="64">
        <v>2730</v>
      </c>
      <c r="N120" s="64">
        <v>4959.42</v>
      </c>
      <c r="O120" s="64">
        <f t="shared" si="17"/>
        <v>407.21745984826089</v>
      </c>
      <c r="P120" s="64">
        <f t="shared" si="18"/>
        <v>181.66373626373627</v>
      </c>
    </row>
    <row r="121" spans="1:17" s="58" customFormat="1" ht="12.75" customHeight="1" x14ac:dyDescent="0.2">
      <c r="C121" s="76"/>
      <c r="D121" s="77"/>
      <c r="E121" s="255"/>
      <c r="F121" s="255"/>
      <c r="G121" s="255"/>
      <c r="H121" s="255"/>
      <c r="I121" s="255"/>
      <c r="K121" s="64"/>
      <c r="L121" s="64"/>
      <c r="M121" s="64"/>
      <c r="N121" s="64"/>
      <c r="O121" s="64"/>
      <c r="P121" s="64"/>
    </row>
    <row r="122" spans="1:17" s="58" customFormat="1" ht="12.75" customHeight="1" x14ac:dyDescent="0.2">
      <c r="B122" s="75">
        <v>329</v>
      </c>
      <c r="E122" s="256" t="s">
        <v>96</v>
      </c>
      <c r="F122" s="256"/>
      <c r="G122" s="256"/>
      <c r="H122" s="256"/>
      <c r="I122" s="256"/>
      <c r="J122" s="256"/>
      <c r="K122" s="66">
        <f>SUM(K123:K126)</f>
        <v>1044.3499999999999</v>
      </c>
      <c r="L122" s="66">
        <f>SUM(L123:L126)</f>
        <v>1970</v>
      </c>
      <c r="M122" s="66">
        <f>SUM(M123:M126)</f>
        <v>1570.25</v>
      </c>
      <c r="N122" s="66">
        <f>SUM(N123:N126)</f>
        <v>1170.25</v>
      </c>
      <c r="O122" s="66">
        <f t="shared" si="17"/>
        <v>112.05534543017188</v>
      </c>
      <c r="P122" s="66">
        <f t="shared" ref="P122:P125" si="19">N122/M122*100</f>
        <v>74.526349307435126</v>
      </c>
    </row>
    <row r="123" spans="1:17" s="58" customFormat="1" ht="12.75" customHeight="1" x14ac:dyDescent="0.2">
      <c r="B123" s="75"/>
      <c r="C123" s="76">
        <v>3292</v>
      </c>
      <c r="E123" s="255" t="s">
        <v>97</v>
      </c>
      <c r="F123" s="255"/>
      <c r="G123" s="255"/>
      <c r="H123" s="255"/>
      <c r="I123" s="255"/>
      <c r="J123" s="80"/>
      <c r="K123" s="64">
        <v>914.35</v>
      </c>
      <c r="L123" s="64">
        <v>1040</v>
      </c>
      <c r="M123" s="64">
        <v>982.45</v>
      </c>
      <c r="N123" s="64">
        <v>982.45</v>
      </c>
      <c r="O123" s="66">
        <f>N123/K123*100</f>
        <v>107.44791381855963</v>
      </c>
      <c r="P123" s="66">
        <f t="shared" si="19"/>
        <v>100</v>
      </c>
    </row>
    <row r="124" spans="1:17" s="58" customFormat="1" ht="12.75" customHeight="1" x14ac:dyDescent="0.2">
      <c r="B124" s="75"/>
      <c r="C124" s="76">
        <v>3293</v>
      </c>
      <c r="E124" s="76" t="s">
        <v>98</v>
      </c>
      <c r="F124" s="76"/>
      <c r="G124" s="76"/>
      <c r="H124" s="76"/>
      <c r="I124" s="76"/>
      <c r="J124" s="80"/>
      <c r="K124" s="64">
        <v>100</v>
      </c>
      <c r="L124" s="64">
        <v>270</v>
      </c>
      <c r="M124" s="64">
        <v>157.80000000000001</v>
      </c>
      <c r="N124" s="64">
        <v>157.80000000000001</v>
      </c>
      <c r="O124" s="66">
        <f>N124/K124*100</f>
        <v>157.80000000000001</v>
      </c>
      <c r="P124" s="66">
        <f t="shared" si="19"/>
        <v>100</v>
      </c>
    </row>
    <row r="125" spans="1:17" s="58" customFormat="1" ht="12.75" customHeight="1" x14ac:dyDescent="0.2">
      <c r="B125" s="75"/>
      <c r="C125" s="76">
        <v>3294</v>
      </c>
      <c r="E125" s="76" t="s">
        <v>99</v>
      </c>
      <c r="F125" s="76"/>
      <c r="G125" s="76"/>
      <c r="H125" s="76"/>
      <c r="I125" s="76"/>
      <c r="J125" s="80"/>
      <c r="K125" s="64">
        <v>30</v>
      </c>
      <c r="L125" s="64">
        <v>120</v>
      </c>
      <c r="M125" s="64">
        <v>30</v>
      </c>
      <c r="N125" s="64">
        <v>30</v>
      </c>
      <c r="O125" s="66">
        <v>0</v>
      </c>
      <c r="P125" s="66">
        <f t="shared" si="19"/>
        <v>100</v>
      </c>
    </row>
    <row r="126" spans="1:17" s="58" customFormat="1" ht="11.25" customHeight="1" x14ac:dyDescent="0.2">
      <c r="C126" s="155">
        <v>3299</v>
      </c>
      <c r="E126" s="255" t="s">
        <v>96</v>
      </c>
      <c r="F126" s="255"/>
      <c r="G126" s="255"/>
      <c r="H126" s="255"/>
      <c r="I126" s="255"/>
      <c r="J126" s="255"/>
      <c r="K126" s="64">
        <v>0</v>
      </c>
      <c r="L126" s="64">
        <v>540</v>
      </c>
      <c r="M126" s="64">
        <v>400</v>
      </c>
      <c r="N126" s="64">
        <v>0</v>
      </c>
      <c r="O126" s="64">
        <v>0</v>
      </c>
      <c r="P126" s="66">
        <f>N126/M126*100</f>
        <v>0</v>
      </c>
    </row>
    <row r="127" spans="1:17" s="58" customFormat="1" ht="12.75" customHeight="1" x14ac:dyDescent="0.2">
      <c r="C127" s="76"/>
      <c r="E127" s="255"/>
      <c r="F127" s="255"/>
      <c r="G127" s="255"/>
      <c r="H127" s="255"/>
      <c r="I127" s="255"/>
      <c r="K127" s="64"/>
      <c r="L127" s="64"/>
      <c r="M127" s="64"/>
      <c r="N127" s="64"/>
      <c r="O127" s="64"/>
      <c r="P127" s="64"/>
    </row>
    <row r="128" spans="1:17" s="95" customFormat="1" ht="12.75" customHeight="1" x14ac:dyDescent="0.2">
      <c r="A128" s="101">
        <v>34</v>
      </c>
      <c r="C128" s="105"/>
      <c r="E128" s="257" t="s">
        <v>101</v>
      </c>
      <c r="F128" s="257"/>
      <c r="G128" s="257"/>
      <c r="H128" s="257"/>
      <c r="I128" s="257"/>
      <c r="J128" s="257"/>
      <c r="K128" s="102">
        <f>K130</f>
        <v>3250.52</v>
      </c>
      <c r="L128" s="102">
        <f>L130</f>
        <v>3523</v>
      </c>
      <c r="M128" s="102">
        <f>M130</f>
        <v>3558</v>
      </c>
      <c r="N128" s="102">
        <f>N130</f>
        <v>3875.52</v>
      </c>
      <c r="O128" s="94">
        <f>N128/K128*100</f>
        <v>119.22769279992124</v>
      </c>
      <c r="P128" s="102">
        <f>N128/M128*100</f>
        <v>108.92411467116358</v>
      </c>
    </row>
    <row r="129" spans="1:16" s="58" customFormat="1" ht="12.75" customHeight="1" x14ac:dyDescent="0.2">
      <c r="C129" s="76"/>
      <c r="E129" s="255"/>
      <c r="F129" s="255"/>
      <c r="G129" s="255"/>
      <c r="H129" s="255"/>
      <c r="I129" s="255"/>
      <c r="K129" s="64"/>
      <c r="L129" s="64"/>
      <c r="M129" s="64"/>
      <c r="N129" s="64"/>
      <c r="O129" s="64"/>
      <c r="P129" s="64"/>
    </row>
    <row r="130" spans="1:16" s="58" customFormat="1" ht="12.75" customHeight="1" x14ac:dyDescent="0.2">
      <c r="B130" s="80">
        <v>343</v>
      </c>
      <c r="C130" s="76"/>
      <c r="E130" s="256" t="s">
        <v>102</v>
      </c>
      <c r="F130" s="256"/>
      <c r="G130" s="256"/>
      <c r="H130" s="256"/>
      <c r="I130" s="256"/>
      <c r="J130" s="80"/>
      <c r="K130" s="66">
        <f>SUM(K131+K132)</f>
        <v>3250.52</v>
      </c>
      <c r="L130" s="66">
        <f>SUM(L131+L132)</f>
        <v>3523</v>
      </c>
      <c r="M130" s="66">
        <f>SUM(M131+M132)</f>
        <v>3558</v>
      </c>
      <c r="N130" s="66">
        <f>SUM(N131+N132)</f>
        <v>3875.52</v>
      </c>
      <c r="O130" s="66">
        <f>N130/K130*100</f>
        <v>119.22769279992124</v>
      </c>
      <c r="P130" s="66">
        <f>N130/M130*100</f>
        <v>108.92411467116358</v>
      </c>
    </row>
    <row r="131" spans="1:16" s="58" customFormat="1" ht="12.75" customHeight="1" x14ac:dyDescent="0.2">
      <c r="C131" s="76">
        <v>3431</v>
      </c>
      <c r="D131" s="77"/>
      <c r="E131" s="255" t="s">
        <v>103</v>
      </c>
      <c r="F131" s="255"/>
      <c r="G131" s="255"/>
      <c r="H131" s="255"/>
      <c r="I131" s="255"/>
      <c r="J131" s="255"/>
      <c r="K131" s="64">
        <v>3250.52</v>
      </c>
      <c r="L131" s="64">
        <v>3523</v>
      </c>
      <c r="M131" s="64">
        <v>3558</v>
      </c>
      <c r="N131" s="64">
        <v>3875.44</v>
      </c>
      <c r="O131" s="60">
        <f>N131/K131*100</f>
        <v>119.22523165524285</v>
      </c>
      <c r="P131" s="64">
        <f>N131/M131*100</f>
        <v>108.92186621697584</v>
      </c>
    </row>
    <row r="132" spans="1:16" s="78" customFormat="1" ht="12.75" customHeight="1" x14ac:dyDescent="0.2">
      <c r="A132" s="58"/>
      <c r="B132" s="58"/>
      <c r="C132" s="76">
        <v>3433</v>
      </c>
      <c r="D132" s="81"/>
      <c r="E132" s="255" t="s">
        <v>104</v>
      </c>
      <c r="F132" s="255"/>
      <c r="G132" s="255"/>
      <c r="H132" s="255"/>
      <c r="I132" s="255"/>
      <c r="J132" s="58"/>
      <c r="K132" s="64">
        <v>0</v>
      </c>
      <c r="L132" s="64">
        <v>0</v>
      </c>
      <c r="M132" s="64">
        <v>0</v>
      </c>
      <c r="N132" s="64">
        <v>0.08</v>
      </c>
      <c r="O132" s="60">
        <v>0</v>
      </c>
      <c r="P132" s="64">
        <v>0</v>
      </c>
    </row>
    <row r="133" spans="1:16" s="78" customFormat="1" ht="12.75" customHeight="1" x14ac:dyDescent="0.2">
      <c r="A133" s="58"/>
      <c r="B133" s="58"/>
      <c r="C133" s="76"/>
      <c r="D133" s="81"/>
      <c r="E133" s="76"/>
      <c r="F133" s="76"/>
      <c r="G133" s="76"/>
      <c r="H133" s="76"/>
      <c r="I133" s="76"/>
      <c r="J133" s="58"/>
      <c r="K133" s="64"/>
      <c r="L133" s="64"/>
      <c r="M133" s="64"/>
      <c r="N133" s="64"/>
      <c r="O133" s="60"/>
      <c r="P133" s="64"/>
    </row>
    <row r="134" spans="1:16" s="91" customFormat="1" ht="12" customHeight="1" x14ac:dyDescent="0.2">
      <c r="A134" s="99">
        <v>4</v>
      </c>
      <c r="B134" s="99"/>
      <c r="C134" s="99"/>
      <c r="D134" s="99"/>
      <c r="E134" s="258" t="s">
        <v>105</v>
      </c>
      <c r="F134" s="258"/>
      <c r="G134" s="258"/>
      <c r="H134" s="258"/>
      <c r="I134" s="258"/>
      <c r="J134" s="258"/>
      <c r="K134" s="100">
        <f t="shared" ref="K134:O136" ca="1" si="20">SUM(K135)</f>
        <v>0</v>
      </c>
      <c r="L134" s="100">
        <f t="shared" si="20"/>
        <v>0</v>
      </c>
      <c r="M134" s="100">
        <f t="shared" si="20"/>
        <v>0</v>
      </c>
      <c r="N134" s="100">
        <f t="shared" si="20"/>
        <v>1078.95</v>
      </c>
      <c r="O134" s="90">
        <v>0</v>
      </c>
      <c r="P134" s="100">
        <v>0</v>
      </c>
    </row>
    <row r="135" spans="1:16" s="95" customFormat="1" ht="12.75" customHeight="1" x14ac:dyDescent="0.2">
      <c r="A135" s="101">
        <v>42</v>
      </c>
      <c r="B135" s="95" t="s">
        <v>71</v>
      </c>
      <c r="E135" s="252" t="s">
        <v>106</v>
      </c>
      <c r="F135" s="252"/>
      <c r="G135" s="252"/>
      <c r="H135" s="252"/>
      <c r="I135" s="252"/>
      <c r="J135" s="252"/>
      <c r="K135" s="102">
        <f t="shared" ca="1" si="20"/>
        <v>0</v>
      </c>
      <c r="L135" s="102">
        <f t="shared" si="20"/>
        <v>0</v>
      </c>
      <c r="M135" s="102">
        <f t="shared" si="20"/>
        <v>0</v>
      </c>
      <c r="N135" s="102">
        <f t="shared" si="20"/>
        <v>1078.95</v>
      </c>
      <c r="O135" s="102">
        <f t="shared" si="20"/>
        <v>0</v>
      </c>
      <c r="P135" s="102">
        <v>0</v>
      </c>
    </row>
    <row r="136" spans="1:16" s="58" customFormat="1" ht="12.75" customHeight="1" x14ac:dyDescent="0.2">
      <c r="B136" s="187">
        <v>422</v>
      </c>
      <c r="E136" s="256" t="s">
        <v>107</v>
      </c>
      <c r="F136" s="256"/>
      <c r="G136" s="256"/>
      <c r="H136" s="256"/>
      <c r="I136" s="256"/>
      <c r="K136" s="66">
        <f ca="1">K137</f>
        <v>0</v>
      </c>
      <c r="L136" s="66">
        <f t="shared" si="20"/>
        <v>0</v>
      </c>
      <c r="M136" s="66">
        <f t="shared" si="20"/>
        <v>0</v>
      </c>
      <c r="N136" s="66">
        <f t="shared" si="20"/>
        <v>1078.95</v>
      </c>
      <c r="O136" s="66">
        <f t="shared" si="20"/>
        <v>0</v>
      </c>
      <c r="P136" s="72">
        <f>P137</f>
        <v>0</v>
      </c>
    </row>
    <row r="137" spans="1:16" s="194" customFormat="1" ht="11.25" x14ac:dyDescent="0.2">
      <c r="A137" s="58"/>
      <c r="B137" s="75"/>
      <c r="C137" s="76">
        <v>4221</v>
      </c>
      <c r="D137" s="58"/>
      <c r="E137" s="267" t="s">
        <v>108</v>
      </c>
      <c r="F137" s="267"/>
      <c r="G137" s="267"/>
      <c r="H137" s="267"/>
      <c r="I137" s="267"/>
      <c r="J137" s="58"/>
      <c r="K137" s="64">
        <f ca="1">K137</f>
        <v>0</v>
      </c>
      <c r="L137" s="64">
        <v>0</v>
      </c>
      <c r="M137" s="64">
        <v>0</v>
      </c>
      <c r="N137" s="64">
        <v>1078.95</v>
      </c>
      <c r="O137" s="60">
        <v>0</v>
      </c>
      <c r="P137" s="64">
        <v>0</v>
      </c>
    </row>
    <row r="138" spans="1:16" s="78" customFormat="1" ht="13.5" customHeight="1" x14ac:dyDescent="0.2">
      <c r="A138" s="58"/>
      <c r="B138" s="58"/>
      <c r="C138" s="76"/>
      <c r="D138" s="81"/>
      <c r="E138" s="76"/>
      <c r="F138" s="76"/>
      <c r="G138" s="76"/>
      <c r="H138" s="76"/>
      <c r="I138" s="76"/>
      <c r="J138" s="58"/>
      <c r="K138" s="64"/>
      <c r="L138" s="64"/>
      <c r="M138" s="64"/>
      <c r="N138" s="64"/>
      <c r="O138" s="60"/>
      <c r="P138" s="64"/>
    </row>
    <row r="139" spans="1:16" s="78" customFormat="1" ht="12.75" customHeight="1" x14ac:dyDescent="0.2">
      <c r="A139" s="58"/>
      <c r="B139" s="58"/>
      <c r="C139" s="76"/>
      <c r="D139" s="81"/>
      <c r="E139" s="76"/>
      <c r="F139" s="76"/>
      <c r="G139" s="76"/>
      <c r="H139" s="76"/>
      <c r="I139" s="76"/>
      <c r="J139" s="58"/>
      <c r="K139" s="64"/>
      <c r="L139" s="64"/>
      <c r="M139" s="64"/>
      <c r="N139" s="64"/>
      <c r="O139" s="60"/>
      <c r="P139" s="64"/>
    </row>
    <row r="140" spans="1:16" s="58" customFormat="1" ht="12" customHeight="1" x14ac:dyDescent="0.2">
      <c r="A140" s="184" t="s">
        <v>124</v>
      </c>
      <c r="B140" s="184"/>
      <c r="C140" s="185"/>
      <c r="D140" s="184"/>
      <c r="E140" s="180"/>
      <c r="F140" s="76"/>
      <c r="G140" s="76"/>
      <c r="H140" s="76"/>
      <c r="I140" s="76"/>
      <c r="K140" s="64"/>
      <c r="L140" s="64"/>
      <c r="M140" s="64"/>
      <c r="N140" s="64"/>
      <c r="O140" s="60"/>
      <c r="P140" s="64"/>
    </row>
    <row r="141" spans="1:16" ht="12.75" customHeight="1" x14ac:dyDescent="0.25">
      <c r="A141" s="171" t="s">
        <v>123</v>
      </c>
      <c r="B141" s="171"/>
      <c r="C141" s="171"/>
      <c r="D141" s="171"/>
      <c r="E141" s="179"/>
      <c r="F141" s="83"/>
      <c r="G141" s="83"/>
      <c r="H141" s="83"/>
      <c r="I141" s="83"/>
      <c r="J141" s="53"/>
      <c r="K141" s="73"/>
      <c r="L141" s="73"/>
      <c r="M141" s="73"/>
      <c r="N141" s="73"/>
      <c r="O141" s="71"/>
      <c r="P141" s="71"/>
    </row>
    <row r="142" spans="1:16" s="53" customFormat="1" ht="12.75" customHeight="1" x14ac:dyDescent="0.2">
      <c r="A142" s="171" t="s">
        <v>173</v>
      </c>
      <c r="B142" s="171"/>
      <c r="C142" s="171"/>
      <c r="D142" s="186"/>
      <c r="E142" s="179"/>
      <c r="F142" s="106"/>
      <c r="G142" s="106"/>
      <c r="H142" s="106"/>
      <c r="I142" s="106"/>
      <c r="J142" s="116"/>
      <c r="K142" s="72"/>
      <c r="L142" s="72"/>
      <c r="M142" s="72"/>
      <c r="N142" s="72"/>
      <c r="O142" s="72"/>
      <c r="P142" s="72"/>
    </row>
    <row r="143" spans="1:16" s="117" customFormat="1" ht="12.75" customHeight="1" x14ac:dyDescent="0.25">
      <c r="A143" s="141">
        <v>3</v>
      </c>
      <c r="B143" s="99"/>
      <c r="C143" s="99"/>
      <c r="D143" s="99"/>
      <c r="E143" s="251" t="s">
        <v>70</v>
      </c>
      <c r="F143" s="251"/>
      <c r="G143" s="251"/>
      <c r="H143" s="251"/>
      <c r="I143" s="251"/>
      <c r="J143" s="99"/>
      <c r="K143" s="100">
        <f>K146+K150</f>
        <v>11044</v>
      </c>
      <c r="L143" s="100">
        <f>L146+L150</f>
        <v>6703</v>
      </c>
      <c r="M143" s="100">
        <f>M146+M150</f>
        <v>4523</v>
      </c>
      <c r="N143" s="100">
        <f>N146+N150</f>
        <v>1802</v>
      </c>
      <c r="O143" s="100">
        <f t="shared" ref="O143:P143" si="21">O150</f>
        <v>18.318593066991969</v>
      </c>
      <c r="P143" s="100">
        <f t="shared" si="21"/>
        <v>39.840813619279238</v>
      </c>
    </row>
    <row r="144" spans="1:16" s="117" customFormat="1" ht="12.75" customHeight="1" x14ac:dyDescent="0.25">
      <c r="A144" s="141"/>
      <c r="B144" s="99"/>
      <c r="C144" s="99"/>
      <c r="D144" s="99"/>
      <c r="E144" s="188"/>
      <c r="F144" s="188"/>
      <c r="G144" s="188"/>
      <c r="H144" s="188"/>
      <c r="I144" s="188"/>
      <c r="J144" s="99"/>
      <c r="K144" s="100"/>
      <c r="L144" s="100"/>
      <c r="M144" s="100"/>
      <c r="N144" s="100"/>
      <c r="O144" s="100"/>
      <c r="P144" s="100"/>
    </row>
    <row r="145" spans="1:16" ht="14.25" customHeight="1" x14ac:dyDescent="0.25"/>
    <row r="146" spans="1:16" s="95" customFormat="1" ht="12.75" customHeight="1" x14ac:dyDescent="0.2">
      <c r="A146" s="101">
        <v>32</v>
      </c>
      <c r="B146" s="101"/>
      <c r="C146" s="103"/>
      <c r="D146" s="101"/>
      <c r="E146" s="257" t="s">
        <v>77</v>
      </c>
      <c r="F146" s="257"/>
      <c r="G146" s="257"/>
      <c r="H146" s="257"/>
      <c r="I146" s="257"/>
      <c r="J146" s="257"/>
      <c r="K146" s="102">
        <f>SUM(K147+K179+K186+K196)</f>
        <v>1207</v>
      </c>
      <c r="L146" s="102">
        <f>SUM(L147+L179+L186+L196)</f>
        <v>0</v>
      </c>
      <c r="M146" s="102">
        <f>SUM(M147+M179+M186+M196)</f>
        <v>0</v>
      </c>
      <c r="N146" s="102">
        <f>SUM(N147+N179+N186+N196)</f>
        <v>0</v>
      </c>
      <c r="O146" s="94">
        <f>N146/K146*100</f>
        <v>0</v>
      </c>
      <c r="P146" s="102">
        <v>0</v>
      </c>
    </row>
    <row r="147" spans="1:16" s="58" customFormat="1" ht="12.75" customHeight="1" x14ac:dyDescent="0.2">
      <c r="B147" s="75">
        <v>321</v>
      </c>
      <c r="C147" s="76"/>
      <c r="E147" s="256" t="s">
        <v>78</v>
      </c>
      <c r="F147" s="256"/>
      <c r="G147" s="256"/>
      <c r="H147" s="256"/>
      <c r="I147" s="256"/>
      <c r="J147" s="256"/>
      <c r="K147" s="66">
        <f>K148</f>
        <v>1207</v>
      </c>
      <c r="L147" s="66">
        <f>L148</f>
        <v>0</v>
      </c>
      <c r="M147" s="66">
        <f>M148</f>
        <v>0</v>
      </c>
      <c r="N147" s="66">
        <f>N148</f>
        <v>0</v>
      </c>
      <c r="O147" s="62">
        <f>N147/K147*100</f>
        <v>0</v>
      </c>
      <c r="P147" s="66">
        <v>0</v>
      </c>
    </row>
    <row r="148" spans="1:16" s="58" customFormat="1" ht="12.75" customHeight="1" x14ac:dyDescent="0.2">
      <c r="C148" s="76">
        <v>3213</v>
      </c>
      <c r="D148" s="77"/>
      <c r="E148" s="255" t="s">
        <v>81</v>
      </c>
      <c r="F148" s="255"/>
      <c r="G148" s="255"/>
      <c r="H148" s="255"/>
      <c r="I148" s="255"/>
      <c r="J148" s="255"/>
      <c r="K148" s="64">
        <v>1207</v>
      </c>
      <c r="L148" s="64">
        <v>0</v>
      </c>
      <c r="M148" s="66">
        <v>0</v>
      </c>
      <c r="N148" s="64">
        <v>0</v>
      </c>
      <c r="O148" s="64">
        <f>N148/K148*100</f>
        <v>0</v>
      </c>
      <c r="P148" s="64">
        <f ca="1">P148</f>
        <v>0</v>
      </c>
    </row>
    <row r="149" spans="1:16" ht="13.5" customHeight="1" x14ac:dyDescent="0.25"/>
    <row r="150" spans="1:16" s="95" customFormat="1" ht="13.5" customHeight="1" x14ac:dyDescent="0.2">
      <c r="A150" s="101">
        <v>32</v>
      </c>
      <c r="B150" s="101"/>
      <c r="C150" s="103"/>
      <c r="D150" s="101"/>
      <c r="E150" s="257" t="s">
        <v>77</v>
      </c>
      <c r="F150" s="257"/>
      <c r="G150" s="257"/>
      <c r="H150" s="257"/>
      <c r="I150" s="257"/>
      <c r="J150" s="257"/>
      <c r="K150" s="102">
        <f t="shared" ref="K150:N151" si="22">K151</f>
        <v>9837</v>
      </c>
      <c r="L150" s="102">
        <f t="shared" si="22"/>
        <v>6703</v>
      </c>
      <c r="M150" s="102">
        <f t="shared" si="22"/>
        <v>4523</v>
      </c>
      <c r="N150" s="102">
        <f t="shared" si="22"/>
        <v>1802</v>
      </c>
      <c r="O150" s="94">
        <f>N150/K150*100</f>
        <v>18.318593066991969</v>
      </c>
      <c r="P150" s="102">
        <f>N150/M150*100</f>
        <v>39.840813619279238</v>
      </c>
    </row>
    <row r="151" spans="1:16" s="58" customFormat="1" ht="13.5" customHeight="1" x14ac:dyDescent="0.2">
      <c r="B151" s="75">
        <v>322</v>
      </c>
      <c r="C151" s="76"/>
      <c r="E151" s="256" t="s">
        <v>82</v>
      </c>
      <c r="F151" s="256"/>
      <c r="G151" s="256"/>
      <c r="H151" s="256"/>
      <c r="I151" s="256"/>
      <c r="J151" s="256"/>
      <c r="K151" s="66">
        <f t="shared" si="22"/>
        <v>9837</v>
      </c>
      <c r="L151" s="66">
        <f t="shared" si="22"/>
        <v>6703</v>
      </c>
      <c r="M151" s="66">
        <f t="shared" si="22"/>
        <v>4523</v>
      </c>
      <c r="N151" s="66">
        <f t="shared" si="22"/>
        <v>1802</v>
      </c>
      <c r="O151" s="62">
        <f t="shared" ref="O151" si="23">N151/K151*100</f>
        <v>18.318593066991969</v>
      </c>
      <c r="P151" s="66">
        <f t="shared" ref="P151" si="24">N151/M151*100</f>
        <v>39.840813619279238</v>
      </c>
    </row>
    <row r="152" spans="1:16" ht="12.75" customHeight="1" x14ac:dyDescent="0.25">
      <c r="A152" s="58"/>
      <c r="B152" s="58"/>
      <c r="C152" s="76">
        <v>3221</v>
      </c>
      <c r="D152" s="77"/>
      <c r="E152" s="255" t="s">
        <v>83</v>
      </c>
      <c r="F152" s="255"/>
      <c r="G152" s="255"/>
      <c r="H152" s="255"/>
      <c r="I152" s="255"/>
      <c r="J152" s="255"/>
      <c r="K152" s="64">
        <v>9837</v>
      </c>
      <c r="L152" s="64">
        <v>6703</v>
      </c>
      <c r="M152" s="64">
        <v>4523</v>
      </c>
      <c r="N152" s="64">
        <v>1802</v>
      </c>
      <c r="O152" s="64">
        <f t="shared" ref="O152" si="25">N152/K152*100</f>
        <v>18.318593066991969</v>
      </c>
      <c r="P152" s="64">
        <f t="shared" ref="P152" si="26">N152/M152*100</f>
        <v>39.840813619279238</v>
      </c>
    </row>
    <row r="153" spans="1:16" ht="12.75" customHeight="1" x14ac:dyDescent="0.25"/>
    <row r="154" spans="1:16" ht="12.75" customHeight="1" x14ac:dyDescent="0.25">
      <c r="A154" s="254"/>
      <c r="B154" s="254"/>
      <c r="C154" s="254"/>
      <c r="D154" s="254"/>
      <c r="E154" s="254"/>
      <c r="F154" s="254"/>
      <c r="G154" s="254"/>
      <c r="H154" s="254"/>
      <c r="I154" s="254"/>
      <c r="J154" s="254"/>
      <c r="K154" s="254"/>
      <c r="L154" s="254"/>
      <c r="M154" s="254"/>
    </row>
    <row r="155" spans="1:16" ht="12.75" customHeight="1" x14ac:dyDescent="0.25">
      <c r="A155" s="51"/>
      <c r="B155" s="47"/>
      <c r="C155" s="47"/>
      <c r="D155" s="47"/>
      <c r="E155" s="47"/>
      <c r="F155" s="47"/>
      <c r="G155" s="47"/>
      <c r="H155" s="47"/>
      <c r="I155" s="47"/>
      <c r="J155" s="47"/>
      <c r="K155" s="85"/>
      <c r="L155" s="85"/>
      <c r="M155" s="85"/>
      <c r="N155" s="85"/>
      <c r="O155" s="85"/>
      <c r="P155" s="85"/>
    </row>
    <row r="156" spans="1:16" s="53" customFormat="1" ht="15" customHeight="1" x14ac:dyDescent="0.2">
      <c r="A156" s="47"/>
      <c r="B156" s="51"/>
      <c r="C156" s="47"/>
      <c r="D156" s="47"/>
      <c r="E156" s="47"/>
      <c r="F156" s="47"/>
      <c r="G156" s="47"/>
      <c r="H156" s="47"/>
      <c r="I156" s="47"/>
      <c r="J156" s="47"/>
      <c r="K156" s="86"/>
      <c r="L156" s="86"/>
      <c r="M156" s="86"/>
      <c r="N156" s="86"/>
      <c r="O156" s="86"/>
      <c r="P156" s="86"/>
    </row>
    <row r="157" spans="1:16" s="53" customFormat="1" ht="12.75" customHeight="1" x14ac:dyDescent="0.2"/>
    <row r="158" spans="1:16" s="58" customFormat="1" ht="12.75" customHeight="1" x14ac:dyDescent="0.2"/>
    <row r="159" spans="1:16" s="58" customFormat="1" ht="12.75" customHeight="1" x14ac:dyDescent="0.2"/>
    <row r="160" spans="1:16" s="58" customFormat="1" ht="12.75" customHeight="1" x14ac:dyDescent="0.2"/>
    <row r="161" s="58" customFormat="1" ht="12.75" customHeight="1" x14ac:dyDescent="0.2"/>
    <row r="162" s="58" customFormat="1" ht="12.75" customHeight="1" x14ac:dyDescent="0.2"/>
    <row r="163" s="58" customFormat="1" ht="12.75" customHeight="1" x14ac:dyDescent="0.2"/>
    <row r="164" s="58" customFormat="1" ht="12.75" customHeight="1" x14ac:dyDescent="0.2"/>
    <row r="165" s="58" customFormat="1" ht="12.75" customHeight="1" x14ac:dyDescent="0.2"/>
    <row r="166" s="58" customFormat="1" ht="12.75" customHeight="1" x14ac:dyDescent="0.2"/>
    <row r="167" s="58" customFormat="1" ht="12.75" customHeight="1" x14ac:dyDescent="0.2"/>
    <row r="168" s="58" customFormat="1" ht="12.75" customHeight="1" x14ac:dyDescent="0.2"/>
    <row r="169" s="58" customFormat="1" ht="12.75" customHeight="1" x14ac:dyDescent="0.2"/>
    <row r="170" s="58" customFormat="1" ht="12.75" customHeight="1" x14ac:dyDescent="0.2"/>
    <row r="171" s="58" customFormat="1" ht="12.75" customHeight="1" x14ac:dyDescent="0.2"/>
    <row r="172" s="58" customFormat="1" ht="12.75" customHeight="1" x14ac:dyDescent="0.2"/>
    <row r="173" s="58" customFormat="1" ht="12.75" customHeight="1" x14ac:dyDescent="0.2"/>
    <row r="174" s="58" customFormat="1" ht="12.75" customHeight="1" x14ac:dyDescent="0.2"/>
    <row r="175" s="58" customFormat="1" ht="12.75" customHeight="1" x14ac:dyDescent="0.2"/>
    <row r="176" s="58" customFormat="1" ht="12.75" customHeight="1" x14ac:dyDescent="0.2"/>
    <row r="177" s="58" customFormat="1" ht="12.75" customHeight="1" x14ac:dyDescent="0.2"/>
    <row r="178" s="58" customFormat="1" ht="12.75" customHeight="1" x14ac:dyDescent="0.2"/>
    <row r="179" s="58" customFormat="1" ht="12.75" customHeight="1" x14ac:dyDescent="0.2"/>
    <row r="180" s="58" customFormat="1" ht="12.75" customHeight="1" x14ac:dyDescent="0.2"/>
    <row r="181" s="58" customFormat="1" ht="12.75" customHeight="1" x14ac:dyDescent="0.2"/>
    <row r="182" s="58" customFormat="1" ht="12.75" customHeight="1" x14ac:dyDescent="0.2"/>
    <row r="183" s="58" customFormat="1" ht="12.75" customHeight="1" x14ac:dyDescent="0.2"/>
    <row r="184" s="58" customFormat="1" ht="12.75" customHeight="1" x14ac:dyDescent="0.2"/>
    <row r="185" s="58" customFormat="1" ht="12.75" customHeight="1" x14ac:dyDescent="0.2"/>
    <row r="186" s="58" customFormat="1" ht="12.75" customHeight="1" x14ac:dyDescent="0.2"/>
    <row r="187" s="58" customFormat="1" ht="12.75" customHeight="1" x14ac:dyDescent="0.2"/>
    <row r="188" s="58" customFormat="1" ht="12.75" customHeight="1" x14ac:dyDescent="0.2"/>
    <row r="189" s="58" customFormat="1" ht="12.75" customHeight="1" x14ac:dyDescent="0.2"/>
    <row r="190" s="58" customFormat="1" ht="12.75" customHeight="1" x14ac:dyDescent="0.2"/>
    <row r="191" s="58" customFormat="1" ht="12.75" customHeight="1" x14ac:dyDescent="0.2"/>
    <row r="192" s="58" customFormat="1" ht="12.75" customHeight="1" x14ac:dyDescent="0.2"/>
    <row r="193" s="58" customFormat="1" ht="12.75" customHeight="1" x14ac:dyDescent="0.2"/>
    <row r="194" s="58" customFormat="1" ht="12.75" customHeight="1" x14ac:dyDescent="0.2"/>
    <row r="195" s="78" customFormat="1" ht="12.75" customHeight="1" x14ac:dyDescent="0.2"/>
    <row r="196" s="58" customFormat="1" ht="12.75" customHeight="1" x14ac:dyDescent="0.2"/>
    <row r="197" s="78" customFormat="1" ht="12.75" customHeight="1" x14ac:dyDescent="0.2"/>
    <row r="198" s="58" customFormat="1" ht="12.75" customHeight="1" x14ac:dyDescent="0.2"/>
    <row r="199" s="58" customFormat="1" ht="12.75" customHeight="1" x14ac:dyDescent="0.2"/>
    <row r="200" s="78" customFormat="1" ht="12.75" customHeight="1" x14ac:dyDescent="0.2"/>
    <row r="201" s="58" customFormat="1" ht="12.75" customHeight="1" x14ac:dyDescent="0.2"/>
    <row r="202" s="58" customFormat="1" ht="12.75" customHeight="1" x14ac:dyDescent="0.2"/>
    <row r="203" s="58" customFormat="1" ht="12.75" customHeight="1" x14ac:dyDescent="0.2"/>
    <row r="204" s="78" customFormat="1" ht="12.75" customHeight="1" x14ac:dyDescent="0.2"/>
    <row r="205" s="58" customFormat="1" ht="12.75" customHeight="1" x14ac:dyDescent="0.2"/>
    <row r="206" s="58" customFormat="1" ht="12.75" customHeight="1" x14ac:dyDescent="0.2"/>
    <row r="207" s="58" customFormat="1" ht="12.75" customHeight="1" x14ac:dyDescent="0.2"/>
    <row r="208" s="58" customFormat="1" ht="12.75" customHeight="1" x14ac:dyDescent="0.2"/>
    <row r="209" s="58" customFormat="1" ht="12.75" customHeight="1" x14ac:dyDescent="0.2"/>
    <row r="210" s="58" customFormat="1" ht="12.75" customHeight="1" x14ac:dyDescent="0.2"/>
    <row r="211" s="58" customFormat="1" ht="12.75" customHeight="1" x14ac:dyDescent="0.2"/>
    <row r="212" s="58" customFormat="1" ht="12.75" customHeight="1" x14ac:dyDescent="0.2"/>
    <row r="213" s="78" customFormat="1" ht="12.75" customHeight="1" x14ac:dyDescent="0.2"/>
    <row r="214" ht="12.75" customHeight="1" x14ac:dyDescent="0.25"/>
    <row r="215" s="53" customFormat="1" ht="12.75" customHeight="1" x14ac:dyDescent="0.2"/>
    <row r="216" ht="12.75" customHeight="1" x14ac:dyDescent="0.25"/>
    <row r="217" s="58" customFormat="1" ht="12.75" customHeight="1" x14ac:dyDescent="0.2"/>
    <row r="218" s="58" customFormat="1" ht="12.75" customHeight="1" x14ac:dyDescent="0.2"/>
    <row r="219" s="58" customFormat="1" ht="12.75" customHeight="1" x14ac:dyDescent="0.2"/>
    <row r="220" s="58" customFormat="1" ht="12.75" customHeight="1" x14ac:dyDescent="0.2"/>
    <row r="221" s="58" customFormat="1" ht="12.75" customHeight="1" x14ac:dyDescent="0.2"/>
    <row r="222" s="58" customFormat="1" ht="12.75" customHeight="1" x14ac:dyDescent="0.2"/>
  </sheetData>
  <mergeCells count="104">
    <mergeCell ref="E118:J118"/>
    <mergeCell ref="E109:J109"/>
    <mergeCell ref="E110:I110"/>
    <mergeCell ref="E111:I111"/>
    <mergeCell ref="E143:I143"/>
    <mergeCell ref="A154:M154"/>
    <mergeCell ref="E152:J152"/>
    <mergeCell ref="E151:J151"/>
    <mergeCell ref="E150:J150"/>
    <mergeCell ref="E146:J146"/>
    <mergeCell ref="E147:J147"/>
    <mergeCell ref="E148:J148"/>
    <mergeCell ref="E128:J128"/>
    <mergeCell ref="E129:I129"/>
    <mergeCell ref="E130:I130"/>
    <mergeCell ref="E131:J131"/>
    <mergeCell ref="E112:J112"/>
    <mergeCell ref="E113:J113"/>
    <mergeCell ref="E132:I132"/>
    <mergeCell ref="E123:I123"/>
    <mergeCell ref="E126:J126"/>
    <mergeCell ref="E127:I127"/>
    <mergeCell ref="E137:I137"/>
    <mergeCell ref="A3:K3"/>
    <mergeCell ref="E4:I4"/>
    <mergeCell ref="A5:C5"/>
    <mergeCell ref="E5:I5"/>
    <mergeCell ref="E6:I6"/>
    <mergeCell ref="P13:P14"/>
    <mergeCell ref="E14:I14"/>
    <mergeCell ref="E54:I54"/>
    <mergeCell ref="E55:J55"/>
    <mergeCell ref="P31:P32"/>
    <mergeCell ref="K31:K32"/>
    <mergeCell ref="L31:L32"/>
    <mergeCell ref="M31:M32"/>
    <mergeCell ref="N31:N32"/>
    <mergeCell ref="O31:O32"/>
    <mergeCell ref="E47:I47"/>
    <mergeCell ref="E48:I48"/>
    <mergeCell ref="E46:I46"/>
    <mergeCell ref="E15:I15"/>
    <mergeCell ref="E16:I16"/>
    <mergeCell ref="E10:I10"/>
    <mergeCell ref="E35:I35"/>
    <mergeCell ref="E36:I36"/>
    <mergeCell ref="E12:I12"/>
    <mergeCell ref="E136:I136"/>
    <mergeCell ref="E57:I57"/>
    <mergeCell ref="E17:I17"/>
    <mergeCell ref="E18:I18"/>
    <mergeCell ref="E22:I22"/>
    <mergeCell ref="E27:I27"/>
    <mergeCell ref="E56:I56"/>
    <mergeCell ref="E76:J76"/>
    <mergeCell ref="E77:J77"/>
    <mergeCell ref="E79:J79"/>
    <mergeCell ref="E80:J80"/>
    <mergeCell ref="E70:J70"/>
    <mergeCell ref="E62:I62"/>
    <mergeCell ref="E97:I97"/>
    <mergeCell ref="E98:J98"/>
    <mergeCell ref="E67:J67"/>
    <mergeCell ref="E68:J68"/>
    <mergeCell ref="E69:I69"/>
    <mergeCell ref="E72:J72"/>
    <mergeCell ref="E104:J104"/>
    <mergeCell ref="E82:J82"/>
    <mergeCell ref="E106:I106"/>
    <mergeCell ref="E107:J107"/>
    <mergeCell ref="E108:J108"/>
    <mergeCell ref="A31:A32"/>
    <mergeCell ref="B31:B32"/>
    <mergeCell ref="C31:C32"/>
    <mergeCell ref="D31:D32"/>
    <mergeCell ref="E31:I32"/>
    <mergeCell ref="E63:J63"/>
    <mergeCell ref="E64:J64"/>
    <mergeCell ref="E134:J134"/>
    <mergeCell ref="E135:J135"/>
    <mergeCell ref="E100:J100"/>
    <mergeCell ref="E101:J101"/>
    <mergeCell ref="E120:J120"/>
    <mergeCell ref="E121:I121"/>
    <mergeCell ref="E122:J122"/>
    <mergeCell ref="E114:J114"/>
    <mergeCell ref="E105:J105"/>
    <mergeCell ref="E83:J83"/>
    <mergeCell ref="E84:I84"/>
    <mergeCell ref="E85:I85"/>
    <mergeCell ref="E86:I86"/>
    <mergeCell ref="E102:J102"/>
    <mergeCell ref="E115:J115"/>
    <mergeCell ref="E117:J117"/>
    <mergeCell ref="E119:J119"/>
    <mergeCell ref="E73:J73"/>
    <mergeCell ref="E75:J75"/>
    <mergeCell ref="E103:I103"/>
    <mergeCell ref="E58:J58"/>
    <mergeCell ref="E59:I59"/>
    <mergeCell ref="E60:J60"/>
    <mergeCell ref="E61:J61"/>
    <mergeCell ref="E13:I13"/>
    <mergeCell ref="E33:I33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H13"/>
  <sheetViews>
    <sheetView workbookViewId="0">
      <selection activeCell="C25" sqref="C25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198" t="s">
        <v>30</v>
      </c>
      <c r="C2" s="198"/>
      <c r="D2" s="198"/>
      <c r="E2" s="198"/>
      <c r="F2" s="198"/>
      <c r="G2" s="198"/>
      <c r="H2" s="198"/>
    </row>
    <row r="3" spans="2:8" ht="18" x14ac:dyDescent="0.25">
      <c r="B3" s="2"/>
      <c r="C3" s="2"/>
      <c r="D3" s="2"/>
      <c r="E3" s="2"/>
      <c r="F3" s="3"/>
      <c r="G3" s="3"/>
      <c r="H3" s="3"/>
    </row>
    <row r="4" spans="2:8" ht="25.5" x14ac:dyDescent="0.25">
      <c r="B4" s="32" t="s">
        <v>2</v>
      </c>
      <c r="C4" s="32" t="s">
        <v>141</v>
      </c>
      <c r="D4" s="32" t="s">
        <v>150</v>
      </c>
      <c r="E4" s="32" t="s">
        <v>143</v>
      </c>
      <c r="F4" s="32" t="s">
        <v>151</v>
      </c>
      <c r="G4" s="32" t="s">
        <v>9</v>
      </c>
      <c r="H4" s="32" t="s">
        <v>31</v>
      </c>
    </row>
    <row r="5" spans="2:8" x14ac:dyDescent="0.25">
      <c r="B5" s="32">
        <v>1</v>
      </c>
      <c r="C5" s="32">
        <v>5</v>
      </c>
      <c r="D5" s="32">
        <v>3</v>
      </c>
      <c r="E5" s="32">
        <v>4</v>
      </c>
      <c r="F5" s="32">
        <v>5</v>
      </c>
      <c r="G5" s="32" t="s">
        <v>10</v>
      </c>
      <c r="H5" s="32" t="s">
        <v>11</v>
      </c>
    </row>
    <row r="6" spans="2:8" s="121" customFormat="1" ht="15.75" customHeight="1" x14ac:dyDescent="0.25">
      <c r="B6" s="118" t="s">
        <v>21</v>
      </c>
      <c r="C6" s="119">
        <f>C7</f>
        <v>1127430.51</v>
      </c>
      <c r="D6" s="119">
        <v>1379778</v>
      </c>
      <c r="E6" s="119">
        <v>1579905</v>
      </c>
      <c r="F6" s="119">
        <v>1492073.37</v>
      </c>
      <c r="G6" s="120">
        <f>F6/C6*100</f>
        <v>132.34282350581412</v>
      </c>
      <c r="H6" s="120">
        <f>F6/E6*100</f>
        <v>94.440701814349609</v>
      </c>
    </row>
    <row r="7" spans="2:8" s="121" customFormat="1" ht="15.75" customHeight="1" x14ac:dyDescent="0.25">
      <c r="B7" s="118" t="s">
        <v>125</v>
      </c>
      <c r="C7" s="119">
        <f>C9</f>
        <v>1127430.51</v>
      </c>
      <c r="D7" s="119">
        <v>1379778</v>
      </c>
      <c r="E7" s="119">
        <v>1579905</v>
      </c>
      <c r="F7" s="119">
        <v>1492073.37</v>
      </c>
      <c r="G7" s="120">
        <f>F7/C7*100</f>
        <v>132.34282350581412</v>
      </c>
      <c r="H7" s="120">
        <f>F7/E7*100</f>
        <v>94.440701814349609</v>
      </c>
    </row>
    <row r="8" spans="2:8" s="121" customFormat="1" x14ac:dyDescent="0.25">
      <c r="B8" s="122" t="s">
        <v>127</v>
      </c>
      <c r="C8" s="120"/>
      <c r="D8" s="119"/>
      <c r="E8" s="119"/>
      <c r="F8" s="120"/>
      <c r="G8" s="120"/>
      <c r="H8" s="120"/>
    </row>
    <row r="9" spans="2:8" s="121" customFormat="1" x14ac:dyDescent="0.25">
      <c r="B9" s="123" t="s">
        <v>126</v>
      </c>
      <c r="C9" s="120">
        <v>1127430.51</v>
      </c>
      <c r="D9" s="119">
        <v>1379778</v>
      </c>
      <c r="E9" s="119">
        <v>1579905</v>
      </c>
      <c r="F9" s="120">
        <v>1492073.37</v>
      </c>
      <c r="G9" s="120">
        <f>F9/C9*100</f>
        <v>132.34282350581412</v>
      </c>
      <c r="H9" s="120">
        <f>F9/E9*100</f>
        <v>94.440701814349609</v>
      </c>
    </row>
    <row r="10" spans="2:8" x14ac:dyDescent="0.25">
      <c r="B10" s="11"/>
      <c r="C10" s="4"/>
      <c r="D10" s="4"/>
      <c r="E10" s="4"/>
      <c r="F10" s="25"/>
      <c r="G10" s="25"/>
      <c r="H10" s="25"/>
    </row>
    <row r="11" spans="2:8" x14ac:dyDescent="0.25">
      <c r="B11" s="6"/>
      <c r="C11" s="4"/>
      <c r="D11" s="4"/>
      <c r="E11" s="5"/>
      <c r="F11" s="25"/>
      <c r="G11" s="25"/>
      <c r="H11" s="25"/>
    </row>
    <row r="12" spans="2:8" x14ac:dyDescent="0.25">
      <c r="B12" s="27"/>
      <c r="C12" s="4"/>
      <c r="D12" s="4"/>
      <c r="E12" s="5"/>
      <c r="F12" s="25"/>
      <c r="G12" s="25"/>
      <c r="H12" s="25"/>
    </row>
    <row r="13" spans="2:8" x14ac:dyDescent="0.25">
      <c r="B13" s="10"/>
      <c r="C13" s="4"/>
      <c r="D13" s="4"/>
      <c r="E13" s="5"/>
      <c r="F13" s="25"/>
      <c r="G13" s="25"/>
      <c r="H13" s="2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L16"/>
  <sheetViews>
    <sheetView workbookViewId="0">
      <selection activeCell="J5" sqref="J5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8" customHeight="1" x14ac:dyDescent="0.25">
      <c r="B2" s="198" t="s">
        <v>45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</row>
    <row r="3" spans="2:12" ht="15.75" customHeight="1" x14ac:dyDescent="0.25">
      <c r="B3" s="198" t="s">
        <v>22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</row>
    <row r="4" spans="2:12" ht="18" x14ac:dyDescent="0.25">
      <c r="B4" s="2"/>
      <c r="C4" s="2"/>
      <c r="D4" s="2"/>
      <c r="E4" s="2"/>
      <c r="F4" s="2"/>
      <c r="G4" s="2"/>
      <c r="H4" s="2"/>
      <c r="I4" s="2"/>
      <c r="J4" s="3"/>
      <c r="K4" s="3"/>
      <c r="L4" s="3"/>
    </row>
    <row r="5" spans="2:12" ht="25.5" customHeight="1" x14ac:dyDescent="0.25">
      <c r="B5" s="195" t="s">
        <v>2</v>
      </c>
      <c r="C5" s="196"/>
      <c r="D5" s="196"/>
      <c r="E5" s="196"/>
      <c r="F5" s="197"/>
      <c r="G5" s="33" t="s">
        <v>152</v>
      </c>
      <c r="H5" s="32" t="s">
        <v>150</v>
      </c>
      <c r="I5" s="33" t="s">
        <v>143</v>
      </c>
      <c r="J5" s="33" t="s">
        <v>153</v>
      </c>
      <c r="K5" s="33" t="s">
        <v>9</v>
      </c>
      <c r="L5" s="33" t="s">
        <v>31</v>
      </c>
    </row>
    <row r="6" spans="2:12" x14ac:dyDescent="0.25">
      <c r="B6" s="195">
        <v>1</v>
      </c>
      <c r="C6" s="196"/>
      <c r="D6" s="196"/>
      <c r="E6" s="196"/>
      <c r="F6" s="197"/>
      <c r="G6" s="33">
        <v>2</v>
      </c>
      <c r="H6" s="33">
        <v>3</v>
      </c>
      <c r="I6" s="33">
        <v>4</v>
      </c>
      <c r="J6" s="33">
        <v>5</v>
      </c>
      <c r="K6" s="33" t="s">
        <v>10</v>
      </c>
      <c r="L6" s="33" t="s">
        <v>11</v>
      </c>
    </row>
    <row r="7" spans="2:12" ht="25.5" x14ac:dyDescent="0.25">
      <c r="B7" s="6">
        <v>8</v>
      </c>
      <c r="C7" s="6"/>
      <c r="D7" s="6"/>
      <c r="E7" s="6"/>
      <c r="F7" s="6" t="s">
        <v>3</v>
      </c>
      <c r="G7" s="4"/>
      <c r="H7" s="4"/>
      <c r="I7" s="4"/>
      <c r="J7" s="25"/>
      <c r="K7" s="25"/>
      <c r="L7" s="25"/>
    </row>
    <row r="8" spans="2:12" x14ac:dyDescent="0.25">
      <c r="B8" s="6"/>
      <c r="C8" s="10">
        <v>84</v>
      </c>
      <c r="D8" s="10"/>
      <c r="E8" s="10"/>
      <c r="F8" s="10" t="s">
        <v>6</v>
      </c>
      <c r="G8" s="4"/>
      <c r="H8" s="4"/>
      <c r="I8" s="4"/>
      <c r="J8" s="25"/>
      <c r="K8" s="25"/>
      <c r="L8" s="25"/>
    </row>
    <row r="9" spans="2:12" ht="51" x14ac:dyDescent="0.25">
      <c r="B9" s="7"/>
      <c r="C9" s="7"/>
      <c r="D9" s="7">
        <v>841</v>
      </c>
      <c r="E9" s="7"/>
      <c r="F9" s="26" t="s">
        <v>23</v>
      </c>
      <c r="G9" s="4"/>
      <c r="H9" s="4"/>
      <c r="I9" s="4"/>
      <c r="J9" s="25"/>
      <c r="K9" s="25"/>
      <c r="L9" s="25"/>
    </row>
    <row r="10" spans="2:12" ht="25.5" x14ac:dyDescent="0.25">
      <c r="B10" s="7"/>
      <c r="C10" s="7"/>
      <c r="D10" s="7"/>
      <c r="E10" s="7">
        <v>8413</v>
      </c>
      <c r="F10" s="26" t="s">
        <v>24</v>
      </c>
      <c r="G10" s="4"/>
      <c r="H10" s="4"/>
      <c r="I10" s="4"/>
      <c r="J10" s="25"/>
      <c r="K10" s="25"/>
      <c r="L10" s="25"/>
    </row>
    <row r="11" spans="2:12" x14ac:dyDescent="0.25">
      <c r="B11" s="7"/>
      <c r="C11" s="7"/>
      <c r="D11" s="7"/>
      <c r="E11" s="8" t="s">
        <v>12</v>
      </c>
      <c r="F11" s="12"/>
      <c r="G11" s="4"/>
      <c r="H11" s="4"/>
      <c r="I11" s="4"/>
      <c r="J11" s="25"/>
      <c r="K11" s="25"/>
      <c r="L11" s="25"/>
    </row>
    <row r="12" spans="2:12" ht="25.5" x14ac:dyDescent="0.25">
      <c r="B12" s="9">
        <v>5</v>
      </c>
      <c r="C12" s="9"/>
      <c r="D12" s="9"/>
      <c r="E12" s="9"/>
      <c r="F12" s="19" t="s">
        <v>4</v>
      </c>
      <c r="G12" s="4"/>
      <c r="H12" s="4"/>
      <c r="I12" s="4"/>
      <c r="J12" s="25"/>
      <c r="K12" s="25"/>
      <c r="L12" s="25"/>
    </row>
    <row r="13" spans="2:12" ht="25.5" x14ac:dyDescent="0.25">
      <c r="B13" s="10"/>
      <c r="C13" s="10">
        <v>54</v>
      </c>
      <c r="D13" s="10"/>
      <c r="E13" s="10"/>
      <c r="F13" s="20" t="s">
        <v>7</v>
      </c>
      <c r="G13" s="4"/>
      <c r="H13" s="4"/>
      <c r="I13" s="5"/>
      <c r="J13" s="25"/>
      <c r="K13" s="25"/>
      <c r="L13" s="25"/>
    </row>
    <row r="14" spans="2:12" ht="63.75" x14ac:dyDescent="0.25">
      <c r="B14" s="10"/>
      <c r="C14" s="10"/>
      <c r="D14" s="10">
        <v>541</v>
      </c>
      <c r="E14" s="26"/>
      <c r="F14" s="26" t="s">
        <v>25</v>
      </c>
      <c r="G14" s="4"/>
      <c r="H14" s="4"/>
      <c r="I14" s="5"/>
      <c r="J14" s="25"/>
      <c r="K14" s="25"/>
      <c r="L14" s="25"/>
    </row>
    <row r="15" spans="2:12" ht="38.25" x14ac:dyDescent="0.25">
      <c r="B15" s="10"/>
      <c r="C15" s="10"/>
      <c r="D15" s="10"/>
      <c r="E15" s="26">
        <v>5413</v>
      </c>
      <c r="F15" s="26" t="s">
        <v>26</v>
      </c>
      <c r="G15" s="4"/>
      <c r="H15" s="4"/>
      <c r="I15" s="5"/>
      <c r="J15" s="25"/>
      <c r="K15" s="25"/>
      <c r="L15" s="25"/>
    </row>
    <row r="16" spans="2:12" x14ac:dyDescent="0.25">
      <c r="B16" s="11" t="s">
        <v>8</v>
      </c>
      <c r="C16" s="9"/>
      <c r="D16" s="9"/>
      <c r="E16" s="9"/>
      <c r="F16" s="19" t="s">
        <v>12</v>
      </c>
      <c r="G16" s="4"/>
      <c r="H16" s="4"/>
      <c r="I16" s="4"/>
      <c r="J16" s="25"/>
      <c r="K16" s="25"/>
      <c r="L16" s="25"/>
    </row>
  </sheetData>
  <mergeCells count="4">
    <mergeCell ref="B5:F5"/>
    <mergeCell ref="B2:L2"/>
    <mergeCell ref="B3:L3"/>
    <mergeCell ref="B6:F6"/>
  </mergeCells>
  <pageMargins left="0.7" right="0.7" top="0.75" bottom="0.75" header="0.3" footer="0.3"/>
  <pageSetup paperSize="9"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H26"/>
  <sheetViews>
    <sheetView workbookViewId="0">
      <selection activeCell="F4" sqref="F4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198" t="s">
        <v>27</v>
      </c>
      <c r="C2" s="198"/>
      <c r="D2" s="198"/>
      <c r="E2" s="198"/>
      <c r="F2" s="198"/>
      <c r="G2" s="198"/>
      <c r="H2" s="198"/>
    </row>
    <row r="3" spans="2:8" ht="18" x14ac:dyDescent="0.25">
      <c r="B3" s="2"/>
      <c r="C3" s="2"/>
      <c r="D3" s="2"/>
      <c r="E3" s="2"/>
      <c r="F3" s="3"/>
      <c r="G3" s="3"/>
      <c r="H3" s="3"/>
    </row>
    <row r="4" spans="2:8" ht="25.5" x14ac:dyDescent="0.25">
      <c r="B4" s="32" t="s">
        <v>2</v>
      </c>
      <c r="C4" s="32" t="s">
        <v>152</v>
      </c>
      <c r="D4" s="32" t="s">
        <v>150</v>
      </c>
      <c r="E4" s="32" t="s">
        <v>143</v>
      </c>
      <c r="F4" s="32" t="s">
        <v>153</v>
      </c>
      <c r="G4" s="32" t="s">
        <v>9</v>
      </c>
      <c r="H4" s="32" t="s">
        <v>31</v>
      </c>
    </row>
    <row r="5" spans="2:8" x14ac:dyDescent="0.25">
      <c r="B5" s="32">
        <v>1</v>
      </c>
      <c r="C5" s="32">
        <v>2</v>
      </c>
      <c r="D5" s="32">
        <v>3</v>
      </c>
      <c r="E5" s="32">
        <v>4</v>
      </c>
      <c r="F5" s="32">
        <v>5</v>
      </c>
      <c r="G5" s="32" t="s">
        <v>10</v>
      </c>
      <c r="H5" s="32" t="s">
        <v>11</v>
      </c>
    </row>
    <row r="6" spans="2:8" x14ac:dyDescent="0.25">
      <c r="B6" s="6" t="s">
        <v>28</v>
      </c>
      <c r="C6" s="4"/>
      <c r="D6" s="4"/>
      <c r="E6" s="5"/>
      <c r="F6" s="25"/>
      <c r="G6" s="25"/>
      <c r="H6" s="25"/>
    </row>
    <row r="7" spans="2:8" x14ac:dyDescent="0.25">
      <c r="B7" s="6" t="s">
        <v>20</v>
      </c>
      <c r="C7" s="4"/>
      <c r="D7" s="4"/>
      <c r="E7" s="4"/>
      <c r="F7" s="25"/>
      <c r="G7" s="25"/>
      <c r="H7" s="25"/>
    </row>
    <row r="8" spans="2:8" x14ac:dyDescent="0.25">
      <c r="B8" s="29" t="s">
        <v>19</v>
      </c>
      <c r="C8" s="4"/>
      <c r="D8" s="4"/>
      <c r="E8" s="4"/>
      <c r="F8" s="25"/>
      <c r="G8" s="25"/>
      <c r="H8" s="25"/>
    </row>
    <row r="9" spans="2:8" x14ac:dyDescent="0.25">
      <c r="B9" s="28" t="s">
        <v>18</v>
      </c>
      <c r="C9" s="4"/>
      <c r="D9" s="4"/>
      <c r="E9" s="4"/>
      <c r="F9" s="25"/>
      <c r="G9" s="25"/>
      <c r="H9" s="25"/>
    </row>
    <row r="10" spans="2:8" x14ac:dyDescent="0.25">
      <c r="B10" s="28" t="s">
        <v>12</v>
      </c>
      <c r="C10" s="4"/>
      <c r="D10" s="4"/>
      <c r="E10" s="4"/>
      <c r="F10" s="25"/>
      <c r="G10" s="25"/>
      <c r="H10" s="25"/>
    </row>
    <row r="11" spans="2:8" x14ac:dyDescent="0.25">
      <c r="B11" s="6" t="s">
        <v>17</v>
      </c>
      <c r="C11" s="4"/>
      <c r="D11" s="4"/>
      <c r="E11" s="5"/>
      <c r="F11" s="25"/>
      <c r="G11" s="25"/>
      <c r="H11" s="25"/>
    </row>
    <row r="12" spans="2:8" x14ac:dyDescent="0.25">
      <c r="B12" s="27" t="s">
        <v>16</v>
      </c>
      <c r="C12" s="4"/>
      <c r="D12" s="4"/>
      <c r="E12" s="5"/>
      <c r="F12" s="25"/>
      <c r="G12" s="25"/>
      <c r="H12" s="25"/>
    </row>
    <row r="13" spans="2:8" x14ac:dyDescent="0.25">
      <c r="B13" s="6" t="s">
        <v>15</v>
      </c>
      <c r="C13" s="4"/>
      <c r="D13" s="4"/>
      <c r="E13" s="5"/>
      <c r="F13" s="25"/>
      <c r="G13" s="25"/>
      <c r="H13" s="25"/>
    </row>
    <row r="14" spans="2:8" x14ac:dyDescent="0.25">
      <c r="B14" s="27" t="s">
        <v>14</v>
      </c>
      <c r="C14" s="4"/>
      <c r="D14" s="4"/>
      <c r="E14" s="5"/>
      <c r="F14" s="25"/>
      <c r="G14" s="25"/>
      <c r="H14" s="25"/>
    </row>
    <row r="15" spans="2:8" x14ac:dyDescent="0.25">
      <c r="B15" s="10" t="s">
        <v>8</v>
      </c>
      <c r="C15" s="4"/>
      <c r="D15" s="4"/>
      <c r="E15" s="5"/>
      <c r="F15" s="25"/>
      <c r="G15" s="25"/>
      <c r="H15" s="25"/>
    </row>
    <row r="16" spans="2:8" x14ac:dyDescent="0.25">
      <c r="B16" s="27"/>
      <c r="C16" s="4"/>
      <c r="D16" s="4"/>
      <c r="E16" s="5"/>
      <c r="F16" s="25"/>
      <c r="G16" s="25"/>
      <c r="H16" s="25"/>
    </row>
    <row r="17" spans="2:8" ht="15.75" customHeight="1" x14ac:dyDescent="0.25">
      <c r="B17" s="6" t="s">
        <v>29</v>
      </c>
      <c r="C17" s="4"/>
      <c r="D17" s="4"/>
      <c r="E17" s="5"/>
      <c r="F17" s="25"/>
      <c r="G17" s="25"/>
      <c r="H17" s="25"/>
    </row>
    <row r="18" spans="2:8" ht="15.75" customHeight="1" x14ac:dyDescent="0.25">
      <c r="B18" s="6" t="s">
        <v>20</v>
      </c>
      <c r="C18" s="4"/>
      <c r="D18" s="4"/>
      <c r="E18" s="4"/>
      <c r="F18" s="25"/>
      <c r="G18" s="25"/>
      <c r="H18" s="25"/>
    </row>
    <row r="19" spans="2:8" x14ac:dyDescent="0.25">
      <c r="B19" s="29" t="s">
        <v>19</v>
      </c>
      <c r="C19" s="4"/>
      <c r="D19" s="4"/>
      <c r="E19" s="4"/>
      <c r="F19" s="25"/>
      <c r="G19" s="25"/>
      <c r="H19" s="25"/>
    </row>
    <row r="20" spans="2:8" x14ac:dyDescent="0.25">
      <c r="B20" s="28" t="s">
        <v>18</v>
      </c>
      <c r="C20" s="4"/>
      <c r="D20" s="4"/>
      <c r="E20" s="4"/>
      <c r="F20" s="25"/>
      <c r="G20" s="25"/>
      <c r="H20" s="25"/>
    </row>
    <row r="21" spans="2:8" x14ac:dyDescent="0.25">
      <c r="B21" s="28" t="s">
        <v>12</v>
      </c>
      <c r="C21" s="4"/>
      <c r="D21" s="4"/>
      <c r="E21" s="4"/>
      <c r="F21" s="25"/>
      <c r="G21" s="25"/>
      <c r="H21" s="25"/>
    </row>
    <row r="22" spans="2:8" x14ac:dyDescent="0.25">
      <c r="B22" s="6" t="s">
        <v>17</v>
      </c>
      <c r="C22" s="4"/>
      <c r="D22" s="4"/>
      <c r="E22" s="5"/>
      <c r="F22" s="25"/>
      <c r="G22" s="25"/>
      <c r="H22" s="25"/>
    </row>
    <row r="23" spans="2:8" x14ac:dyDescent="0.25">
      <c r="B23" s="27" t="s">
        <v>16</v>
      </c>
      <c r="C23" s="4"/>
      <c r="D23" s="4"/>
      <c r="E23" s="5"/>
      <c r="F23" s="25"/>
      <c r="G23" s="25"/>
      <c r="H23" s="25"/>
    </row>
    <row r="24" spans="2:8" x14ac:dyDescent="0.25">
      <c r="B24" s="6" t="s">
        <v>15</v>
      </c>
      <c r="C24" s="4"/>
      <c r="D24" s="4"/>
      <c r="E24" s="5"/>
      <c r="F24" s="25"/>
      <c r="G24" s="25"/>
      <c r="H24" s="25"/>
    </row>
    <row r="25" spans="2:8" x14ac:dyDescent="0.25">
      <c r="B25" s="27" t="s">
        <v>14</v>
      </c>
      <c r="C25" s="4"/>
      <c r="D25" s="4"/>
      <c r="E25" s="5"/>
      <c r="F25" s="25"/>
      <c r="G25" s="25"/>
      <c r="H25" s="25"/>
    </row>
    <row r="26" spans="2:8" x14ac:dyDescent="0.25">
      <c r="B26" s="10" t="s">
        <v>8</v>
      </c>
      <c r="C26" s="4"/>
      <c r="D26" s="4"/>
      <c r="E26" s="5"/>
      <c r="F26" s="25"/>
      <c r="G26" s="25"/>
      <c r="H26" s="25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177"/>
  <sheetViews>
    <sheetView workbookViewId="0">
      <selection activeCell="N89" sqref="N88:N89"/>
    </sheetView>
  </sheetViews>
  <sheetFormatPr defaultRowHeight="15" x14ac:dyDescent="0.25"/>
  <cols>
    <col min="1" max="1" width="4.42578125" customWidth="1"/>
    <col min="2" max="2" width="4.28515625" customWidth="1"/>
    <col min="3" max="3" width="6.28515625" customWidth="1"/>
    <col min="4" max="4" width="8" style="129" customWidth="1"/>
    <col min="9" max="9" width="13.7109375" customWidth="1"/>
    <col min="10" max="10" width="0.85546875" hidden="1" customWidth="1"/>
    <col min="11" max="14" width="13.85546875" customWidth="1"/>
    <col min="15" max="16" width="8.7109375" customWidth="1"/>
    <col min="154" max="154" width="4.42578125" customWidth="1"/>
    <col min="155" max="155" width="4.28515625" customWidth="1"/>
    <col min="156" max="156" width="6.28515625" customWidth="1"/>
    <col min="157" max="157" width="8" customWidth="1"/>
    <col min="162" max="162" width="13.7109375" customWidth="1"/>
    <col min="163" max="163" width="0" hidden="1" customWidth="1"/>
    <col min="164" max="167" width="13.85546875" customWidth="1"/>
    <col min="168" max="169" width="8.7109375" customWidth="1"/>
    <col min="410" max="410" width="4.42578125" customWidth="1"/>
    <col min="411" max="411" width="4.28515625" customWidth="1"/>
    <col min="412" max="412" width="6.28515625" customWidth="1"/>
    <col min="413" max="413" width="8" customWidth="1"/>
    <col min="418" max="418" width="13.7109375" customWidth="1"/>
    <col min="419" max="419" width="0" hidden="1" customWidth="1"/>
    <col min="420" max="423" width="13.85546875" customWidth="1"/>
    <col min="424" max="425" width="8.7109375" customWidth="1"/>
    <col min="666" max="666" width="4.42578125" customWidth="1"/>
    <col min="667" max="667" width="4.28515625" customWidth="1"/>
    <col min="668" max="668" width="6.28515625" customWidth="1"/>
    <col min="669" max="669" width="8" customWidth="1"/>
    <col min="674" max="674" width="13.7109375" customWidth="1"/>
    <col min="675" max="675" width="0" hidden="1" customWidth="1"/>
    <col min="676" max="679" width="13.85546875" customWidth="1"/>
    <col min="680" max="681" width="8.7109375" customWidth="1"/>
    <col min="922" max="922" width="4.42578125" customWidth="1"/>
    <col min="923" max="923" width="4.28515625" customWidth="1"/>
    <col min="924" max="924" width="6.28515625" customWidth="1"/>
    <col min="925" max="925" width="8" customWidth="1"/>
    <col min="930" max="930" width="13.7109375" customWidth="1"/>
    <col min="931" max="931" width="0" hidden="1" customWidth="1"/>
    <col min="932" max="935" width="13.85546875" customWidth="1"/>
    <col min="936" max="937" width="8.7109375" customWidth="1"/>
    <col min="1178" max="1178" width="4.42578125" customWidth="1"/>
    <col min="1179" max="1179" width="4.28515625" customWidth="1"/>
    <col min="1180" max="1180" width="6.28515625" customWidth="1"/>
    <col min="1181" max="1181" width="8" customWidth="1"/>
    <col min="1186" max="1186" width="13.7109375" customWidth="1"/>
    <col min="1187" max="1187" width="0" hidden="1" customWidth="1"/>
    <col min="1188" max="1191" width="13.85546875" customWidth="1"/>
    <col min="1192" max="1193" width="8.7109375" customWidth="1"/>
    <col min="1434" max="1434" width="4.42578125" customWidth="1"/>
    <col min="1435" max="1435" width="4.28515625" customWidth="1"/>
    <col min="1436" max="1436" width="6.28515625" customWidth="1"/>
    <col min="1437" max="1437" width="8" customWidth="1"/>
    <col min="1442" max="1442" width="13.7109375" customWidth="1"/>
    <col min="1443" max="1443" width="0" hidden="1" customWidth="1"/>
    <col min="1444" max="1447" width="13.85546875" customWidth="1"/>
    <col min="1448" max="1449" width="8.7109375" customWidth="1"/>
    <col min="1690" max="1690" width="4.42578125" customWidth="1"/>
    <col min="1691" max="1691" width="4.28515625" customWidth="1"/>
    <col min="1692" max="1692" width="6.28515625" customWidth="1"/>
    <col min="1693" max="1693" width="8" customWidth="1"/>
    <col min="1698" max="1698" width="13.7109375" customWidth="1"/>
    <col min="1699" max="1699" width="0" hidden="1" customWidth="1"/>
    <col min="1700" max="1703" width="13.85546875" customWidth="1"/>
    <col min="1704" max="1705" width="8.7109375" customWidth="1"/>
    <col min="1946" max="1946" width="4.42578125" customWidth="1"/>
    <col min="1947" max="1947" width="4.28515625" customWidth="1"/>
    <col min="1948" max="1948" width="6.28515625" customWidth="1"/>
    <col min="1949" max="1949" width="8" customWidth="1"/>
    <col min="1954" max="1954" width="13.7109375" customWidth="1"/>
    <col min="1955" max="1955" width="0" hidden="1" customWidth="1"/>
    <col min="1956" max="1959" width="13.85546875" customWidth="1"/>
    <col min="1960" max="1961" width="8.7109375" customWidth="1"/>
    <col min="2202" max="2202" width="4.42578125" customWidth="1"/>
    <col min="2203" max="2203" width="4.28515625" customWidth="1"/>
    <col min="2204" max="2204" width="6.28515625" customWidth="1"/>
    <col min="2205" max="2205" width="8" customWidth="1"/>
    <col min="2210" max="2210" width="13.7109375" customWidth="1"/>
    <col min="2211" max="2211" width="0" hidden="1" customWidth="1"/>
    <col min="2212" max="2215" width="13.85546875" customWidth="1"/>
    <col min="2216" max="2217" width="8.7109375" customWidth="1"/>
    <col min="2458" max="2458" width="4.42578125" customWidth="1"/>
    <col min="2459" max="2459" width="4.28515625" customWidth="1"/>
    <col min="2460" max="2460" width="6.28515625" customWidth="1"/>
    <col min="2461" max="2461" width="8" customWidth="1"/>
    <col min="2466" max="2466" width="13.7109375" customWidth="1"/>
    <col min="2467" max="2467" width="0" hidden="1" customWidth="1"/>
    <col min="2468" max="2471" width="13.85546875" customWidth="1"/>
    <col min="2472" max="2473" width="8.7109375" customWidth="1"/>
    <col min="2714" max="2714" width="4.42578125" customWidth="1"/>
    <col min="2715" max="2715" width="4.28515625" customWidth="1"/>
    <col min="2716" max="2716" width="6.28515625" customWidth="1"/>
    <col min="2717" max="2717" width="8" customWidth="1"/>
    <col min="2722" max="2722" width="13.7109375" customWidth="1"/>
    <col min="2723" max="2723" width="0" hidden="1" customWidth="1"/>
    <col min="2724" max="2727" width="13.85546875" customWidth="1"/>
    <col min="2728" max="2729" width="8.7109375" customWidth="1"/>
    <col min="2970" max="2970" width="4.42578125" customWidth="1"/>
    <col min="2971" max="2971" width="4.28515625" customWidth="1"/>
    <col min="2972" max="2972" width="6.28515625" customWidth="1"/>
    <col min="2973" max="2973" width="8" customWidth="1"/>
    <col min="2978" max="2978" width="13.7109375" customWidth="1"/>
    <col min="2979" max="2979" width="0" hidden="1" customWidth="1"/>
    <col min="2980" max="2983" width="13.85546875" customWidth="1"/>
    <col min="2984" max="2985" width="8.7109375" customWidth="1"/>
    <col min="3226" max="3226" width="4.42578125" customWidth="1"/>
    <col min="3227" max="3227" width="4.28515625" customWidth="1"/>
    <col min="3228" max="3228" width="6.28515625" customWidth="1"/>
    <col min="3229" max="3229" width="8" customWidth="1"/>
    <col min="3234" max="3234" width="13.7109375" customWidth="1"/>
    <col min="3235" max="3235" width="0" hidden="1" customWidth="1"/>
    <col min="3236" max="3239" width="13.85546875" customWidth="1"/>
    <col min="3240" max="3241" width="8.7109375" customWidth="1"/>
    <col min="3482" max="3482" width="4.42578125" customWidth="1"/>
    <col min="3483" max="3483" width="4.28515625" customWidth="1"/>
    <col min="3484" max="3484" width="6.28515625" customWidth="1"/>
    <col min="3485" max="3485" width="8" customWidth="1"/>
    <col min="3490" max="3490" width="13.7109375" customWidth="1"/>
    <col min="3491" max="3491" width="0" hidden="1" customWidth="1"/>
    <col min="3492" max="3495" width="13.85546875" customWidth="1"/>
    <col min="3496" max="3497" width="8.7109375" customWidth="1"/>
    <col min="3738" max="3738" width="4.42578125" customWidth="1"/>
    <col min="3739" max="3739" width="4.28515625" customWidth="1"/>
    <col min="3740" max="3740" width="6.28515625" customWidth="1"/>
    <col min="3741" max="3741" width="8" customWidth="1"/>
    <col min="3746" max="3746" width="13.7109375" customWidth="1"/>
    <col min="3747" max="3747" width="0" hidden="1" customWidth="1"/>
    <col min="3748" max="3751" width="13.85546875" customWidth="1"/>
    <col min="3752" max="3753" width="8.7109375" customWidth="1"/>
    <col min="3994" max="3994" width="4.42578125" customWidth="1"/>
    <col min="3995" max="3995" width="4.28515625" customWidth="1"/>
    <col min="3996" max="3996" width="6.28515625" customWidth="1"/>
    <col min="3997" max="3997" width="8" customWidth="1"/>
    <col min="4002" max="4002" width="13.7109375" customWidth="1"/>
    <col min="4003" max="4003" width="0" hidden="1" customWidth="1"/>
    <col min="4004" max="4007" width="13.85546875" customWidth="1"/>
    <col min="4008" max="4009" width="8.7109375" customWidth="1"/>
    <col min="4250" max="4250" width="4.42578125" customWidth="1"/>
    <col min="4251" max="4251" width="4.28515625" customWidth="1"/>
    <col min="4252" max="4252" width="6.28515625" customWidth="1"/>
    <col min="4253" max="4253" width="8" customWidth="1"/>
    <col min="4258" max="4258" width="13.7109375" customWidth="1"/>
    <col min="4259" max="4259" width="0" hidden="1" customWidth="1"/>
    <col min="4260" max="4263" width="13.85546875" customWidth="1"/>
    <col min="4264" max="4265" width="8.7109375" customWidth="1"/>
    <col min="4506" max="4506" width="4.42578125" customWidth="1"/>
    <col min="4507" max="4507" width="4.28515625" customWidth="1"/>
    <col min="4508" max="4508" width="6.28515625" customWidth="1"/>
    <col min="4509" max="4509" width="8" customWidth="1"/>
    <col min="4514" max="4514" width="13.7109375" customWidth="1"/>
    <col min="4515" max="4515" width="0" hidden="1" customWidth="1"/>
    <col min="4516" max="4519" width="13.85546875" customWidth="1"/>
    <col min="4520" max="4521" width="8.7109375" customWidth="1"/>
    <col min="4762" max="4762" width="4.42578125" customWidth="1"/>
    <col min="4763" max="4763" width="4.28515625" customWidth="1"/>
    <col min="4764" max="4764" width="6.28515625" customWidth="1"/>
    <col min="4765" max="4765" width="8" customWidth="1"/>
    <col min="4770" max="4770" width="13.7109375" customWidth="1"/>
    <col min="4771" max="4771" width="0" hidden="1" customWidth="1"/>
    <col min="4772" max="4775" width="13.85546875" customWidth="1"/>
    <col min="4776" max="4777" width="8.7109375" customWidth="1"/>
    <col min="5018" max="5018" width="4.42578125" customWidth="1"/>
    <col min="5019" max="5019" width="4.28515625" customWidth="1"/>
    <col min="5020" max="5020" width="6.28515625" customWidth="1"/>
    <col min="5021" max="5021" width="8" customWidth="1"/>
    <col min="5026" max="5026" width="13.7109375" customWidth="1"/>
    <col min="5027" max="5027" width="0" hidden="1" customWidth="1"/>
    <col min="5028" max="5031" width="13.85546875" customWidth="1"/>
    <col min="5032" max="5033" width="8.7109375" customWidth="1"/>
    <col min="5274" max="5274" width="4.42578125" customWidth="1"/>
    <col min="5275" max="5275" width="4.28515625" customWidth="1"/>
    <col min="5276" max="5276" width="6.28515625" customWidth="1"/>
    <col min="5277" max="5277" width="8" customWidth="1"/>
    <col min="5282" max="5282" width="13.7109375" customWidth="1"/>
    <col min="5283" max="5283" width="0" hidden="1" customWidth="1"/>
    <col min="5284" max="5287" width="13.85546875" customWidth="1"/>
    <col min="5288" max="5289" width="8.7109375" customWidth="1"/>
    <col min="5530" max="5530" width="4.42578125" customWidth="1"/>
    <col min="5531" max="5531" width="4.28515625" customWidth="1"/>
    <col min="5532" max="5532" width="6.28515625" customWidth="1"/>
    <col min="5533" max="5533" width="8" customWidth="1"/>
    <col min="5538" max="5538" width="13.7109375" customWidth="1"/>
    <col min="5539" max="5539" width="0" hidden="1" customWidth="1"/>
    <col min="5540" max="5543" width="13.85546875" customWidth="1"/>
    <col min="5544" max="5545" width="8.7109375" customWidth="1"/>
    <col min="5786" max="5786" width="4.42578125" customWidth="1"/>
    <col min="5787" max="5787" width="4.28515625" customWidth="1"/>
    <col min="5788" max="5788" width="6.28515625" customWidth="1"/>
    <col min="5789" max="5789" width="8" customWidth="1"/>
    <col min="5794" max="5794" width="13.7109375" customWidth="1"/>
    <col min="5795" max="5795" width="0" hidden="1" customWidth="1"/>
    <col min="5796" max="5799" width="13.85546875" customWidth="1"/>
    <col min="5800" max="5801" width="8.7109375" customWidth="1"/>
    <col min="6042" max="6042" width="4.42578125" customWidth="1"/>
    <col min="6043" max="6043" width="4.28515625" customWidth="1"/>
    <col min="6044" max="6044" width="6.28515625" customWidth="1"/>
    <col min="6045" max="6045" width="8" customWidth="1"/>
    <col min="6050" max="6050" width="13.7109375" customWidth="1"/>
    <col min="6051" max="6051" width="0" hidden="1" customWidth="1"/>
    <col min="6052" max="6055" width="13.85546875" customWidth="1"/>
    <col min="6056" max="6057" width="8.7109375" customWidth="1"/>
    <col min="6298" max="6298" width="4.42578125" customWidth="1"/>
    <col min="6299" max="6299" width="4.28515625" customWidth="1"/>
    <col min="6300" max="6300" width="6.28515625" customWidth="1"/>
    <col min="6301" max="6301" width="8" customWidth="1"/>
    <col min="6306" max="6306" width="13.7109375" customWidth="1"/>
    <col min="6307" max="6307" width="0" hidden="1" customWidth="1"/>
    <col min="6308" max="6311" width="13.85546875" customWidth="1"/>
    <col min="6312" max="6313" width="8.7109375" customWidth="1"/>
    <col min="6554" max="6554" width="4.42578125" customWidth="1"/>
    <col min="6555" max="6555" width="4.28515625" customWidth="1"/>
    <col min="6556" max="6556" width="6.28515625" customWidth="1"/>
    <col min="6557" max="6557" width="8" customWidth="1"/>
    <col min="6562" max="6562" width="13.7109375" customWidth="1"/>
    <col min="6563" max="6563" width="0" hidden="1" customWidth="1"/>
    <col min="6564" max="6567" width="13.85546875" customWidth="1"/>
    <col min="6568" max="6569" width="8.7109375" customWidth="1"/>
    <col min="6810" max="6810" width="4.42578125" customWidth="1"/>
    <col min="6811" max="6811" width="4.28515625" customWidth="1"/>
    <col min="6812" max="6812" width="6.28515625" customWidth="1"/>
    <col min="6813" max="6813" width="8" customWidth="1"/>
    <col min="6818" max="6818" width="13.7109375" customWidth="1"/>
    <col min="6819" max="6819" width="0" hidden="1" customWidth="1"/>
    <col min="6820" max="6823" width="13.85546875" customWidth="1"/>
    <col min="6824" max="6825" width="8.7109375" customWidth="1"/>
    <col min="7066" max="7066" width="4.42578125" customWidth="1"/>
    <col min="7067" max="7067" width="4.28515625" customWidth="1"/>
    <col min="7068" max="7068" width="6.28515625" customWidth="1"/>
    <col min="7069" max="7069" width="8" customWidth="1"/>
    <col min="7074" max="7074" width="13.7109375" customWidth="1"/>
    <col min="7075" max="7075" width="0" hidden="1" customWidth="1"/>
    <col min="7076" max="7079" width="13.85546875" customWidth="1"/>
    <col min="7080" max="7081" width="8.7109375" customWidth="1"/>
    <col min="7322" max="7322" width="4.42578125" customWidth="1"/>
    <col min="7323" max="7323" width="4.28515625" customWidth="1"/>
    <col min="7324" max="7324" width="6.28515625" customWidth="1"/>
    <col min="7325" max="7325" width="8" customWidth="1"/>
    <col min="7330" max="7330" width="13.7109375" customWidth="1"/>
    <col min="7331" max="7331" width="0" hidden="1" customWidth="1"/>
    <col min="7332" max="7335" width="13.85546875" customWidth="1"/>
    <col min="7336" max="7337" width="8.7109375" customWidth="1"/>
    <col min="7578" max="7578" width="4.42578125" customWidth="1"/>
    <col min="7579" max="7579" width="4.28515625" customWidth="1"/>
    <col min="7580" max="7580" width="6.28515625" customWidth="1"/>
    <col min="7581" max="7581" width="8" customWidth="1"/>
    <col min="7586" max="7586" width="13.7109375" customWidth="1"/>
    <col min="7587" max="7587" width="0" hidden="1" customWidth="1"/>
    <col min="7588" max="7591" width="13.85546875" customWidth="1"/>
    <col min="7592" max="7593" width="8.7109375" customWidth="1"/>
    <col min="7834" max="7834" width="4.42578125" customWidth="1"/>
    <col min="7835" max="7835" width="4.28515625" customWidth="1"/>
    <col min="7836" max="7836" width="6.28515625" customWidth="1"/>
    <col min="7837" max="7837" width="8" customWidth="1"/>
    <col min="7842" max="7842" width="13.7109375" customWidth="1"/>
    <col min="7843" max="7843" width="0" hidden="1" customWidth="1"/>
    <col min="7844" max="7847" width="13.85546875" customWidth="1"/>
    <col min="7848" max="7849" width="8.7109375" customWidth="1"/>
    <col min="8090" max="8090" width="4.42578125" customWidth="1"/>
    <col min="8091" max="8091" width="4.28515625" customWidth="1"/>
    <col min="8092" max="8092" width="6.28515625" customWidth="1"/>
    <col min="8093" max="8093" width="8" customWidth="1"/>
    <col min="8098" max="8098" width="13.7109375" customWidth="1"/>
    <col min="8099" max="8099" width="0" hidden="1" customWidth="1"/>
    <col min="8100" max="8103" width="13.85546875" customWidth="1"/>
    <col min="8104" max="8105" width="8.7109375" customWidth="1"/>
    <col min="8346" max="8346" width="4.42578125" customWidth="1"/>
    <col min="8347" max="8347" width="4.28515625" customWidth="1"/>
    <col min="8348" max="8348" width="6.28515625" customWidth="1"/>
    <col min="8349" max="8349" width="8" customWidth="1"/>
    <col min="8354" max="8354" width="13.7109375" customWidth="1"/>
    <col min="8355" max="8355" width="0" hidden="1" customWidth="1"/>
    <col min="8356" max="8359" width="13.85546875" customWidth="1"/>
    <col min="8360" max="8361" width="8.7109375" customWidth="1"/>
    <col min="8602" max="8602" width="4.42578125" customWidth="1"/>
    <col min="8603" max="8603" width="4.28515625" customWidth="1"/>
    <col min="8604" max="8604" width="6.28515625" customWidth="1"/>
    <col min="8605" max="8605" width="8" customWidth="1"/>
    <col min="8610" max="8610" width="13.7109375" customWidth="1"/>
    <col min="8611" max="8611" width="0" hidden="1" customWidth="1"/>
    <col min="8612" max="8615" width="13.85546875" customWidth="1"/>
    <col min="8616" max="8617" width="8.7109375" customWidth="1"/>
    <col min="8858" max="8858" width="4.42578125" customWidth="1"/>
    <col min="8859" max="8859" width="4.28515625" customWidth="1"/>
    <col min="8860" max="8860" width="6.28515625" customWidth="1"/>
    <col min="8861" max="8861" width="8" customWidth="1"/>
    <col min="8866" max="8866" width="13.7109375" customWidth="1"/>
    <col min="8867" max="8867" width="0" hidden="1" customWidth="1"/>
    <col min="8868" max="8871" width="13.85546875" customWidth="1"/>
    <col min="8872" max="8873" width="8.7109375" customWidth="1"/>
    <col min="9114" max="9114" width="4.42578125" customWidth="1"/>
    <col min="9115" max="9115" width="4.28515625" customWidth="1"/>
    <col min="9116" max="9116" width="6.28515625" customWidth="1"/>
    <col min="9117" max="9117" width="8" customWidth="1"/>
    <col min="9122" max="9122" width="13.7109375" customWidth="1"/>
    <col min="9123" max="9123" width="0" hidden="1" customWidth="1"/>
    <col min="9124" max="9127" width="13.85546875" customWidth="1"/>
    <col min="9128" max="9129" width="8.7109375" customWidth="1"/>
    <col min="9370" max="9370" width="4.42578125" customWidth="1"/>
    <col min="9371" max="9371" width="4.28515625" customWidth="1"/>
    <col min="9372" max="9372" width="6.28515625" customWidth="1"/>
    <col min="9373" max="9373" width="8" customWidth="1"/>
    <col min="9378" max="9378" width="13.7109375" customWidth="1"/>
    <col min="9379" max="9379" width="0" hidden="1" customWidth="1"/>
    <col min="9380" max="9383" width="13.85546875" customWidth="1"/>
    <col min="9384" max="9385" width="8.7109375" customWidth="1"/>
    <col min="9626" max="9626" width="4.42578125" customWidth="1"/>
    <col min="9627" max="9627" width="4.28515625" customWidth="1"/>
    <col min="9628" max="9628" width="6.28515625" customWidth="1"/>
    <col min="9629" max="9629" width="8" customWidth="1"/>
    <col min="9634" max="9634" width="13.7109375" customWidth="1"/>
    <col min="9635" max="9635" width="0" hidden="1" customWidth="1"/>
    <col min="9636" max="9639" width="13.85546875" customWidth="1"/>
    <col min="9640" max="9641" width="8.7109375" customWidth="1"/>
    <col min="9882" max="9882" width="4.42578125" customWidth="1"/>
    <col min="9883" max="9883" width="4.28515625" customWidth="1"/>
    <col min="9884" max="9884" width="6.28515625" customWidth="1"/>
    <col min="9885" max="9885" width="8" customWidth="1"/>
    <col min="9890" max="9890" width="13.7109375" customWidth="1"/>
    <col min="9891" max="9891" width="0" hidden="1" customWidth="1"/>
    <col min="9892" max="9895" width="13.85546875" customWidth="1"/>
    <col min="9896" max="9897" width="8.7109375" customWidth="1"/>
    <col min="10138" max="10138" width="4.42578125" customWidth="1"/>
    <col min="10139" max="10139" width="4.28515625" customWidth="1"/>
    <col min="10140" max="10140" width="6.28515625" customWidth="1"/>
    <col min="10141" max="10141" width="8" customWidth="1"/>
    <col min="10146" max="10146" width="13.7109375" customWidth="1"/>
    <col min="10147" max="10147" width="0" hidden="1" customWidth="1"/>
    <col min="10148" max="10151" width="13.85546875" customWidth="1"/>
    <col min="10152" max="10153" width="8.7109375" customWidth="1"/>
    <col min="10394" max="10394" width="4.42578125" customWidth="1"/>
    <col min="10395" max="10395" width="4.28515625" customWidth="1"/>
    <col min="10396" max="10396" width="6.28515625" customWidth="1"/>
    <col min="10397" max="10397" width="8" customWidth="1"/>
    <col min="10402" max="10402" width="13.7109375" customWidth="1"/>
    <col min="10403" max="10403" width="0" hidden="1" customWidth="1"/>
    <col min="10404" max="10407" width="13.85546875" customWidth="1"/>
    <col min="10408" max="10409" width="8.7109375" customWidth="1"/>
    <col min="10650" max="10650" width="4.42578125" customWidth="1"/>
    <col min="10651" max="10651" width="4.28515625" customWidth="1"/>
    <col min="10652" max="10652" width="6.28515625" customWidth="1"/>
    <col min="10653" max="10653" width="8" customWidth="1"/>
    <col min="10658" max="10658" width="13.7109375" customWidth="1"/>
    <col min="10659" max="10659" width="0" hidden="1" customWidth="1"/>
    <col min="10660" max="10663" width="13.85546875" customWidth="1"/>
    <col min="10664" max="10665" width="8.7109375" customWidth="1"/>
    <col min="10906" max="10906" width="4.42578125" customWidth="1"/>
    <col min="10907" max="10907" width="4.28515625" customWidth="1"/>
    <col min="10908" max="10908" width="6.28515625" customWidth="1"/>
    <col min="10909" max="10909" width="8" customWidth="1"/>
    <col min="10914" max="10914" width="13.7109375" customWidth="1"/>
    <col min="10915" max="10915" width="0" hidden="1" customWidth="1"/>
    <col min="10916" max="10919" width="13.85546875" customWidth="1"/>
    <col min="10920" max="10921" width="8.7109375" customWidth="1"/>
    <col min="11162" max="11162" width="4.42578125" customWidth="1"/>
    <col min="11163" max="11163" width="4.28515625" customWidth="1"/>
    <col min="11164" max="11164" width="6.28515625" customWidth="1"/>
    <col min="11165" max="11165" width="8" customWidth="1"/>
    <col min="11170" max="11170" width="13.7109375" customWidth="1"/>
    <col min="11171" max="11171" width="0" hidden="1" customWidth="1"/>
    <col min="11172" max="11175" width="13.85546875" customWidth="1"/>
    <col min="11176" max="11177" width="8.7109375" customWidth="1"/>
    <col min="11418" max="11418" width="4.42578125" customWidth="1"/>
    <col min="11419" max="11419" width="4.28515625" customWidth="1"/>
    <col min="11420" max="11420" width="6.28515625" customWidth="1"/>
    <col min="11421" max="11421" width="8" customWidth="1"/>
    <col min="11426" max="11426" width="13.7109375" customWidth="1"/>
    <col min="11427" max="11427" width="0" hidden="1" customWidth="1"/>
    <col min="11428" max="11431" width="13.85546875" customWidth="1"/>
    <col min="11432" max="11433" width="8.7109375" customWidth="1"/>
    <col min="11674" max="11674" width="4.42578125" customWidth="1"/>
    <col min="11675" max="11675" width="4.28515625" customWidth="1"/>
    <col min="11676" max="11676" width="6.28515625" customWidth="1"/>
    <col min="11677" max="11677" width="8" customWidth="1"/>
    <col min="11682" max="11682" width="13.7109375" customWidth="1"/>
    <col min="11683" max="11683" width="0" hidden="1" customWidth="1"/>
    <col min="11684" max="11687" width="13.85546875" customWidth="1"/>
    <col min="11688" max="11689" width="8.7109375" customWidth="1"/>
    <col min="11930" max="11930" width="4.42578125" customWidth="1"/>
    <col min="11931" max="11931" width="4.28515625" customWidth="1"/>
    <col min="11932" max="11932" width="6.28515625" customWidth="1"/>
    <col min="11933" max="11933" width="8" customWidth="1"/>
    <col min="11938" max="11938" width="13.7109375" customWidth="1"/>
    <col min="11939" max="11939" width="0" hidden="1" customWidth="1"/>
    <col min="11940" max="11943" width="13.85546875" customWidth="1"/>
    <col min="11944" max="11945" width="8.7109375" customWidth="1"/>
    <col min="12186" max="12186" width="4.42578125" customWidth="1"/>
    <col min="12187" max="12187" width="4.28515625" customWidth="1"/>
    <col min="12188" max="12188" width="6.28515625" customWidth="1"/>
    <col min="12189" max="12189" width="8" customWidth="1"/>
    <col min="12194" max="12194" width="13.7109375" customWidth="1"/>
    <col min="12195" max="12195" width="0" hidden="1" customWidth="1"/>
    <col min="12196" max="12199" width="13.85546875" customWidth="1"/>
    <col min="12200" max="12201" width="8.7109375" customWidth="1"/>
    <col min="12442" max="12442" width="4.42578125" customWidth="1"/>
    <col min="12443" max="12443" width="4.28515625" customWidth="1"/>
    <col min="12444" max="12444" width="6.28515625" customWidth="1"/>
    <col min="12445" max="12445" width="8" customWidth="1"/>
    <col min="12450" max="12450" width="13.7109375" customWidth="1"/>
    <col min="12451" max="12451" width="0" hidden="1" customWidth="1"/>
    <col min="12452" max="12455" width="13.85546875" customWidth="1"/>
    <col min="12456" max="12457" width="8.7109375" customWidth="1"/>
    <col min="12698" max="12698" width="4.42578125" customWidth="1"/>
    <col min="12699" max="12699" width="4.28515625" customWidth="1"/>
    <col min="12700" max="12700" width="6.28515625" customWidth="1"/>
    <col min="12701" max="12701" width="8" customWidth="1"/>
    <col min="12706" max="12706" width="13.7109375" customWidth="1"/>
    <col min="12707" max="12707" width="0" hidden="1" customWidth="1"/>
    <col min="12708" max="12711" width="13.85546875" customWidth="1"/>
    <col min="12712" max="12713" width="8.7109375" customWidth="1"/>
    <col min="12954" max="12954" width="4.42578125" customWidth="1"/>
    <col min="12955" max="12955" width="4.28515625" customWidth="1"/>
    <col min="12956" max="12956" width="6.28515625" customWidth="1"/>
    <col min="12957" max="12957" width="8" customWidth="1"/>
    <col min="12962" max="12962" width="13.7109375" customWidth="1"/>
    <col min="12963" max="12963" width="0" hidden="1" customWidth="1"/>
    <col min="12964" max="12967" width="13.85546875" customWidth="1"/>
    <col min="12968" max="12969" width="8.7109375" customWidth="1"/>
    <col min="13210" max="13210" width="4.42578125" customWidth="1"/>
    <col min="13211" max="13211" width="4.28515625" customWidth="1"/>
    <col min="13212" max="13212" width="6.28515625" customWidth="1"/>
    <col min="13213" max="13213" width="8" customWidth="1"/>
    <col min="13218" max="13218" width="13.7109375" customWidth="1"/>
    <col min="13219" max="13219" width="0" hidden="1" customWidth="1"/>
    <col min="13220" max="13223" width="13.85546875" customWidth="1"/>
    <col min="13224" max="13225" width="8.7109375" customWidth="1"/>
    <col min="13466" max="13466" width="4.42578125" customWidth="1"/>
    <col min="13467" max="13467" width="4.28515625" customWidth="1"/>
    <col min="13468" max="13468" width="6.28515625" customWidth="1"/>
    <col min="13469" max="13469" width="8" customWidth="1"/>
    <col min="13474" max="13474" width="13.7109375" customWidth="1"/>
    <col min="13475" max="13475" width="0" hidden="1" customWidth="1"/>
    <col min="13476" max="13479" width="13.85546875" customWidth="1"/>
    <col min="13480" max="13481" width="8.7109375" customWidth="1"/>
    <col min="13722" max="13722" width="4.42578125" customWidth="1"/>
    <col min="13723" max="13723" width="4.28515625" customWidth="1"/>
    <col min="13724" max="13724" width="6.28515625" customWidth="1"/>
    <col min="13725" max="13725" width="8" customWidth="1"/>
    <col min="13730" max="13730" width="13.7109375" customWidth="1"/>
    <col min="13731" max="13731" width="0" hidden="1" customWidth="1"/>
    <col min="13732" max="13735" width="13.85546875" customWidth="1"/>
    <col min="13736" max="13737" width="8.7109375" customWidth="1"/>
    <col min="13978" max="13978" width="4.42578125" customWidth="1"/>
    <col min="13979" max="13979" width="4.28515625" customWidth="1"/>
    <col min="13980" max="13980" width="6.28515625" customWidth="1"/>
    <col min="13981" max="13981" width="8" customWidth="1"/>
    <col min="13986" max="13986" width="13.7109375" customWidth="1"/>
    <col min="13987" max="13987" width="0" hidden="1" customWidth="1"/>
    <col min="13988" max="13991" width="13.85546875" customWidth="1"/>
    <col min="13992" max="13993" width="8.7109375" customWidth="1"/>
    <col min="14234" max="14234" width="4.42578125" customWidth="1"/>
    <col min="14235" max="14235" width="4.28515625" customWidth="1"/>
    <col min="14236" max="14236" width="6.28515625" customWidth="1"/>
    <col min="14237" max="14237" width="8" customWidth="1"/>
    <col min="14242" max="14242" width="13.7109375" customWidth="1"/>
    <col min="14243" max="14243" width="0" hidden="1" customWidth="1"/>
    <col min="14244" max="14247" width="13.85546875" customWidth="1"/>
    <col min="14248" max="14249" width="8.7109375" customWidth="1"/>
    <col min="14490" max="14490" width="4.42578125" customWidth="1"/>
    <col min="14491" max="14491" width="4.28515625" customWidth="1"/>
    <col min="14492" max="14492" width="6.28515625" customWidth="1"/>
    <col min="14493" max="14493" width="8" customWidth="1"/>
    <col min="14498" max="14498" width="13.7109375" customWidth="1"/>
    <col min="14499" max="14499" width="0" hidden="1" customWidth="1"/>
    <col min="14500" max="14503" width="13.85546875" customWidth="1"/>
    <col min="14504" max="14505" width="8.7109375" customWidth="1"/>
    <col min="14746" max="14746" width="4.42578125" customWidth="1"/>
    <col min="14747" max="14747" width="4.28515625" customWidth="1"/>
    <col min="14748" max="14748" width="6.28515625" customWidth="1"/>
    <col min="14749" max="14749" width="8" customWidth="1"/>
    <col min="14754" max="14754" width="13.7109375" customWidth="1"/>
    <col min="14755" max="14755" width="0" hidden="1" customWidth="1"/>
    <col min="14756" max="14759" width="13.85546875" customWidth="1"/>
    <col min="14760" max="14761" width="8.7109375" customWidth="1"/>
    <col min="15002" max="15002" width="4.42578125" customWidth="1"/>
    <col min="15003" max="15003" width="4.28515625" customWidth="1"/>
    <col min="15004" max="15004" width="6.28515625" customWidth="1"/>
    <col min="15005" max="15005" width="8" customWidth="1"/>
    <col min="15010" max="15010" width="13.7109375" customWidth="1"/>
    <col min="15011" max="15011" width="0" hidden="1" customWidth="1"/>
    <col min="15012" max="15015" width="13.85546875" customWidth="1"/>
    <col min="15016" max="15017" width="8.7109375" customWidth="1"/>
  </cols>
  <sheetData>
    <row r="1" spans="1:17" ht="12.75" customHeight="1" x14ac:dyDescent="0.25">
      <c r="A1" s="53"/>
      <c r="B1" s="53"/>
      <c r="C1" s="53"/>
      <c r="D1" s="128"/>
      <c r="E1" s="83"/>
      <c r="F1" s="83"/>
      <c r="G1" s="83"/>
      <c r="H1" s="83" t="s">
        <v>46</v>
      </c>
      <c r="I1" s="83"/>
      <c r="J1" s="53"/>
      <c r="K1" s="73"/>
      <c r="L1" s="73"/>
      <c r="M1" s="73"/>
      <c r="N1" s="73"/>
      <c r="O1" s="73"/>
      <c r="P1" s="73"/>
      <c r="Q1" s="53"/>
    </row>
    <row r="2" spans="1:17" ht="12.75" customHeight="1" x14ac:dyDescent="0.25">
      <c r="A2" s="53"/>
      <c r="B2" s="53"/>
      <c r="C2" s="53"/>
      <c r="D2" s="128"/>
      <c r="E2" s="83"/>
      <c r="F2" s="83"/>
      <c r="G2" s="83"/>
      <c r="H2" s="83"/>
      <c r="I2" s="83"/>
      <c r="J2" s="53"/>
      <c r="K2" s="73"/>
      <c r="L2" s="73"/>
      <c r="M2" s="73"/>
      <c r="N2" s="73"/>
      <c r="O2" s="73"/>
      <c r="P2" s="73"/>
      <c r="Q2" s="53"/>
    </row>
    <row r="3" spans="1:17" s="117" customFormat="1" ht="12.75" customHeight="1" x14ac:dyDescent="0.25">
      <c r="A3" s="116" t="s">
        <v>132</v>
      </c>
      <c r="B3" s="116"/>
      <c r="C3" s="116"/>
      <c r="D3" s="130"/>
      <c r="E3" s="106"/>
      <c r="F3" s="106"/>
      <c r="G3" s="106"/>
      <c r="H3" s="106"/>
      <c r="I3" s="106"/>
      <c r="J3" s="116"/>
      <c r="K3" s="72"/>
      <c r="L3" s="72"/>
      <c r="M3" s="72"/>
      <c r="N3" s="72"/>
      <c r="O3" s="72"/>
      <c r="P3" s="72"/>
      <c r="Q3" s="116"/>
    </row>
    <row r="4" spans="1:17" s="117" customFormat="1" ht="12.75" customHeight="1" x14ac:dyDescent="0.25">
      <c r="A4" s="116" t="s">
        <v>130</v>
      </c>
      <c r="B4" s="116"/>
      <c r="C4" s="116"/>
      <c r="D4" s="130"/>
      <c r="E4" s="106"/>
      <c r="F4" s="106"/>
      <c r="G4" s="106"/>
      <c r="H4" s="106"/>
      <c r="I4" s="106"/>
      <c r="J4" s="116"/>
      <c r="K4" s="72"/>
      <c r="L4" s="72"/>
      <c r="M4" s="72"/>
      <c r="N4" s="72"/>
      <c r="O4" s="72"/>
      <c r="P4" s="72"/>
      <c r="Q4" s="116"/>
    </row>
    <row r="5" spans="1:17" s="117" customFormat="1" ht="12.75" customHeight="1" x14ac:dyDescent="0.25">
      <c r="A5" s="116" t="s">
        <v>131</v>
      </c>
      <c r="B5" s="116"/>
      <c r="C5" s="116"/>
      <c r="D5" s="130"/>
      <c r="E5" s="106"/>
      <c r="F5" s="106"/>
      <c r="G5" s="106"/>
      <c r="H5" s="106"/>
      <c r="I5" s="106"/>
      <c r="J5" s="116"/>
      <c r="K5" s="72"/>
      <c r="L5" s="72"/>
      <c r="M5" s="72"/>
      <c r="N5" s="72"/>
      <c r="O5" s="72"/>
      <c r="P5" s="72"/>
      <c r="Q5" s="116"/>
    </row>
    <row r="6" spans="1:17" s="117" customFormat="1" ht="12.75" customHeight="1" x14ac:dyDescent="0.25">
      <c r="A6" s="116" t="s">
        <v>128</v>
      </c>
      <c r="B6" s="116"/>
      <c r="C6" s="116"/>
      <c r="D6" s="130"/>
      <c r="E6" s="106"/>
      <c r="F6" s="106"/>
      <c r="G6" s="106"/>
      <c r="H6" s="106"/>
      <c r="I6" s="106"/>
      <c r="J6" s="116"/>
      <c r="K6" s="72"/>
      <c r="L6" s="72"/>
      <c r="M6" s="72"/>
      <c r="N6" s="72"/>
      <c r="O6" s="72"/>
      <c r="P6" s="72"/>
      <c r="Q6" s="116"/>
    </row>
    <row r="7" spans="1:17" s="117" customFormat="1" ht="12.75" customHeight="1" x14ac:dyDescent="0.25">
      <c r="A7" s="116" t="s">
        <v>133</v>
      </c>
      <c r="B7" s="116"/>
      <c r="C7" s="116"/>
      <c r="D7" s="130"/>
      <c r="E7" s="106"/>
      <c r="F7" s="106"/>
      <c r="G7" s="106"/>
      <c r="H7" s="106"/>
      <c r="I7" s="106"/>
      <c r="J7" s="116"/>
      <c r="K7" s="72"/>
      <c r="L7" s="72"/>
      <c r="M7" s="72"/>
      <c r="N7" s="72"/>
      <c r="O7" s="72"/>
      <c r="P7" s="72"/>
      <c r="Q7" s="116"/>
    </row>
    <row r="8" spans="1:17" ht="26.25" customHeight="1" x14ac:dyDescent="0.25">
      <c r="A8" s="242" t="s">
        <v>52</v>
      </c>
      <c r="B8" s="242"/>
      <c r="C8" s="242"/>
      <c r="D8" s="48"/>
      <c r="E8" s="242" t="s">
        <v>53</v>
      </c>
      <c r="F8" s="242"/>
      <c r="G8" s="242"/>
      <c r="H8" s="242"/>
      <c r="I8" s="242"/>
      <c r="J8" s="49"/>
      <c r="K8" s="50" t="s">
        <v>140</v>
      </c>
      <c r="L8" s="50" t="s">
        <v>146</v>
      </c>
      <c r="M8" s="50" t="s">
        <v>147</v>
      </c>
      <c r="N8" s="50" t="s">
        <v>149</v>
      </c>
      <c r="O8" s="50" t="s">
        <v>54</v>
      </c>
      <c r="P8" s="50" t="s">
        <v>55</v>
      </c>
    </row>
    <row r="9" spans="1:17" ht="12.75" customHeight="1" x14ac:dyDescent="0.25">
      <c r="A9" s="53"/>
      <c r="B9" s="53"/>
      <c r="C9" s="53"/>
      <c r="D9" s="128"/>
      <c r="E9" s="83"/>
      <c r="F9" s="83"/>
      <c r="G9" s="83"/>
      <c r="H9" s="83"/>
      <c r="I9" s="83"/>
      <c r="J9" s="53"/>
      <c r="K9" s="73"/>
      <c r="L9" s="73"/>
      <c r="M9" s="73"/>
      <c r="N9" s="73"/>
      <c r="O9" s="73"/>
      <c r="P9" s="73"/>
      <c r="Q9" s="53"/>
    </row>
    <row r="10" spans="1:17" ht="12.75" customHeight="1" x14ac:dyDescent="0.25">
      <c r="A10" s="99">
        <v>3</v>
      </c>
      <c r="B10" s="99"/>
      <c r="C10" s="99"/>
      <c r="D10" s="131" t="s">
        <v>129</v>
      </c>
      <c r="E10" s="251" t="s">
        <v>70</v>
      </c>
      <c r="F10" s="251"/>
      <c r="G10" s="251"/>
      <c r="H10" s="251"/>
      <c r="I10" s="251"/>
      <c r="J10" s="251"/>
      <c r="K10" s="100">
        <f>SUM(K12+K23+K56)</f>
        <v>1110320.8500000001</v>
      </c>
      <c r="L10" s="100">
        <f>SUM(L12+L23+L56)</f>
        <v>1365778</v>
      </c>
      <c r="M10" s="100">
        <f>SUM(M12+M23+M56)</f>
        <v>1568625</v>
      </c>
      <c r="N10" s="100">
        <f>SUM(N12+N23+N56)</f>
        <v>1492076.3699999999</v>
      </c>
      <c r="O10" s="90">
        <f>N10/K10*100</f>
        <v>134.38245080239642</v>
      </c>
      <c r="P10" s="100">
        <f>N10/M10*100</f>
        <v>95.120017212526889</v>
      </c>
      <c r="Q10" s="91"/>
    </row>
    <row r="11" spans="1:17" ht="12.75" customHeight="1" x14ac:dyDescent="0.25">
      <c r="A11" s="74"/>
      <c r="B11" s="53"/>
      <c r="C11" s="53"/>
      <c r="D11" s="128"/>
      <c r="E11" s="250"/>
      <c r="F11" s="250"/>
      <c r="G11" s="250"/>
      <c r="H11" s="250"/>
      <c r="I11" s="250"/>
      <c r="J11" s="53"/>
      <c r="K11" s="73"/>
      <c r="L11" s="73"/>
      <c r="M11" s="73"/>
      <c r="N11" s="73"/>
      <c r="O11" s="73"/>
      <c r="P11" s="73"/>
    </row>
    <row r="12" spans="1:17" ht="26.25" customHeight="1" x14ac:dyDescent="0.25">
      <c r="A12" s="101">
        <v>31</v>
      </c>
      <c r="B12" s="95" t="s">
        <v>71</v>
      </c>
      <c r="C12" s="95"/>
      <c r="D12" s="132"/>
      <c r="E12" s="252" t="s">
        <v>72</v>
      </c>
      <c r="F12" s="252"/>
      <c r="G12" s="252"/>
      <c r="H12" s="252"/>
      <c r="I12" s="252"/>
      <c r="J12" s="252"/>
      <c r="K12" s="102">
        <f>SUM(K14+K17+K20)</f>
        <v>897860.3</v>
      </c>
      <c r="L12" s="102">
        <f>SUM(L14+L17+L20)</f>
        <v>1087399</v>
      </c>
      <c r="M12" s="102">
        <f>SUM(M14+M17+M20)</f>
        <v>1305377</v>
      </c>
      <c r="N12" s="102">
        <f>SUM(N14+N17+N20)</f>
        <v>1269931.93</v>
      </c>
      <c r="O12" s="94">
        <f>N12/K12*100</f>
        <v>141.43981307559761</v>
      </c>
      <c r="P12" s="102">
        <f>N12/M12*100</f>
        <v>97.284687105717353</v>
      </c>
      <c r="Q12" s="95"/>
    </row>
    <row r="13" spans="1:17" ht="12.75" customHeight="1" x14ac:dyDescent="0.25">
      <c r="A13" s="58"/>
      <c r="B13" s="58"/>
      <c r="C13" s="58"/>
      <c r="D13" s="114"/>
      <c r="E13" s="255"/>
      <c r="F13" s="255"/>
      <c r="G13" s="255"/>
      <c r="H13" s="255"/>
      <c r="I13" s="255"/>
      <c r="J13" s="58"/>
      <c r="K13" s="64"/>
      <c r="L13" s="64"/>
      <c r="M13" s="64"/>
      <c r="N13" s="64"/>
      <c r="O13" s="64"/>
      <c r="P13" s="64"/>
      <c r="Q13" s="58"/>
    </row>
    <row r="14" spans="1:17" s="91" customFormat="1" ht="12.75" customHeight="1" x14ac:dyDescent="0.2">
      <c r="A14" s="58"/>
      <c r="B14" s="75">
        <v>311</v>
      </c>
      <c r="C14" s="58"/>
      <c r="D14" s="114"/>
      <c r="E14" s="256" t="s">
        <v>13</v>
      </c>
      <c r="F14" s="256"/>
      <c r="G14" s="256"/>
      <c r="H14" s="256"/>
      <c r="I14" s="256"/>
      <c r="J14" s="58"/>
      <c r="K14" s="66">
        <f>K15</f>
        <v>719866.03</v>
      </c>
      <c r="L14" s="66">
        <f>L15</f>
        <v>867900</v>
      </c>
      <c r="M14" s="66">
        <f>M15</f>
        <v>1035846</v>
      </c>
      <c r="N14" s="66">
        <f>N15</f>
        <v>1004454.77</v>
      </c>
      <c r="O14" s="62">
        <f>N14/K14*100</f>
        <v>139.53356987827303</v>
      </c>
      <c r="P14" s="66">
        <f>N14/M14*100</f>
        <v>96.969508015670286</v>
      </c>
      <c r="Q14" s="58"/>
    </row>
    <row r="15" spans="1:17" s="35" customFormat="1" ht="12.75" customHeight="1" x14ac:dyDescent="0.25">
      <c r="A15" s="58"/>
      <c r="B15" s="58"/>
      <c r="C15" s="76">
        <v>3111</v>
      </c>
      <c r="D15" s="114">
        <v>1</v>
      </c>
      <c r="E15" s="255" t="s">
        <v>73</v>
      </c>
      <c r="F15" s="255"/>
      <c r="G15" s="255"/>
      <c r="H15" s="255"/>
      <c r="I15" s="255"/>
      <c r="J15" s="255"/>
      <c r="K15" s="64">
        <v>719866.03</v>
      </c>
      <c r="L15" s="64">
        <v>867900</v>
      </c>
      <c r="M15" s="64">
        <v>1035846</v>
      </c>
      <c r="N15" s="64">
        <v>1004454.77</v>
      </c>
      <c r="O15" s="60">
        <f t="shared" ref="O15:O21" si="0">N15/K15*100</f>
        <v>139.53356987827303</v>
      </c>
      <c r="P15" s="64">
        <f>N15/M15*100</f>
        <v>96.969508015670286</v>
      </c>
      <c r="Q15" s="58"/>
    </row>
    <row r="16" spans="1:17" s="95" customFormat="1" ht="12.75" customHeight="1" x14ac:dyDescent="0.2">
      <c r="A16" s="58"/>
      <c r="B16" s="58"/>
      <c r="C16" s="76"/>
      <c r="D16" s="114"/>
      <c r="E16" s="255"/>
      <c r="F16" s="255"/>
      <c r="G16" s="255"/>
      <c r="H16" s="255"/>
      <c r="I16" s="255"/>
      <c r="J16" s="58"/>
      <c r="K16" s="64"/>
      <c r="L16" s="64"/>
      <c r="M16" s="64"/>
      <c r="N16" s="64"/>
      <c r="O16" s="62"/>
      <c r="P16" s="64"/>
      <c r="Q16" s="58"/>
    </row>
    <row r="17" spans="1:17" s="58" customFormat="1" ht="12.75" customHeight="1" x14ac:dyDescent="0.2">
      <c r="B17" s="75">
        <v>312</v>
      </c>
      <c r="C17" s="76"/>
      <c r="D17" s="114"/>
      <c r="E17" s="256" t="s">
        <v>74</v>
      </c>
      <c r="F17" s="256"/>
      <c r="G17" s="256"/>
      <c r="H17" s="256"/>
      <c r="I17" s="256"/>
      <c r="J17" s="256"/>
      <c r="K17" s="66">
        <f>K18</f>
        <v>59216.12</v>
      </c>
      <c r="L17" s="66">
        <f>L18</f>
        <v>59796</v>
      </c>
      <c r="M17" s="66">
        <f>M18</f>
        <v>98616</v>
      </c>
      <c r="N17" s="66">
        <f>N18</f>
        <v>99735.23</v>
      </c>
      <c r="O17" s="62">
        <f t="shared" si="0"/>
        <v>168.42581040432907</v>
      </c>
      <c r="P17" s="66">
        <f>N17/M17*100</f>
        <v>101.13493753549119</v>
      </c>
    </row>
    <row r="18" spans="1:17" s="58" customFormat="1" ht="12.75" customHeight="1" x14ac:dyDescent="0.2">
      <c r="C18" s="76">
        <v>3121</v>
      </c>
      <c r="D18" s="114">
        <v>1</v>
      </c>
      <c r="E18" s="255" t="s">
        <v>74</v>
      </c>
      <c r="F18" s="255"/>
      <c r="G18" s="255"/>
      <c r="H18" s="255"/>
      <c r="I18" s="255"/>
      <c r="J18" s="255"/>
      <c r="K18" s="64">
        <v>59216.12</v>
      </c>
      <c r="L18" s="64">
        <v>59796</v>
      </c>
      <c r="M18" s="64">
        <v>98616</v>
      </c>
      <c r="N18" s="64">
        <v>99735.23</v>
      </c>
      <c r="O18" s="60">
        <f t="shared" si="0"/>
        <v>168.42581040432907</v>
      </c>
      <c r="P18" s="64">
        <f>N18/M18*100</f>
        <v>101.13493753549119</v>
      </c>
    </row>
    <row r="19" spans="1:17" s="58" customFormat="1" ht="12.75" customHeight="1" x14ac:dyDescent="0.2">
      <c r="C19" s="76"/>
      <c r="D19" s="114"/>
      <c r="E19" s="255"/>
      <c r="F19" s="255"/>
      <c r="G19" s="255"/>
      <c r="H19" s="255"/>
      <c r="I19" s="255"/>
      <c r="K19" s="64"/>
      <c r="L19" s="64"/>
      <c r="M19" s="64"/>
      <c r="N19" s="64"/>
      <c r="O19" s="62"/>
      <c r="P19" s="64"/>
    </row>
    <row r="20" spans="1:17" s="58" customFormat="1" ht="12.75" customHeight="1" x14ac:dyDescent="0.2">
      <c r="B20" s="75">
        <v>313</v>
      </c>
      <c r="C20" s="76"/>
      <c r="D20" s="114"/>
      <c r="E20" s="256" t="s">
        <v>75</v>
      </c>
      <c r="F20" s="256"/>
      <c r="G20" s="256"/>
      <c r="H20" s="256"/>
      <c r="I20" s="256"/>
      <c r="J20" s="256"/>
      <c r="K20" s="66">
        <f>SUM(K21:K21)</f>
        <v>118778.15</v>
      </c>
      <c r="L20" s="66">
        <f>SUM(L21:L21)</f>
        <v>159703</v>
      </c>
      <c r="M20" s="66">
        <f>SUM(M21:M21)</f>
        <v>170915</v>
      </c>
      <c r="N20" s="66">
        <f>SUM(N21:N21)</f>
        <v>165741.93</v>
      </c>
      <c r="O20" s="62">
        <f t="shared" si="0"/>
        <v>139.53907347437217</v>
      </c>
      <c r="P20" s="66">
        <f>N20/M20*100</f>
        <v>96.973308369657431</v>
      </c>
    </row>
    <row r="21" spans="1:17" s="95" customFormat="1" ht="12.75" customHeight="1" x14ac:dyDescent="0.2">
      <c r="A21" s="58"/>
      <c r="B21" s="58"/>
      <c r="C21" s="76">
        <v>3132</v>
      </c>
      <c r="D21" s="114">
        <v>1</v>
      </c>
      <c r="E21" s="255" t="s">
        <v>76</v>
      </c>
      <c r="F21" s="255"/>
      <c r="G21" s="255"/>
      <c r="H21" s="255"/>
      <c r="I21" s="255"/>
      <c r="J21" s="255"/>
      <c r="K21" s="64">
        <v>118778.15</v>
      </c>
      <c r="L21" s="64">
        <v>159703</v>
      </c>
      <c r="M21" s="64">
        <v>170915</v>
      </c>
      <c r="N21" s="64">
        <v>165741.93</v>
      </c>
      <c r="O21" s="60">
        <f t="shared" si="0"/>
        <v>139.53907347437217</v>
      </c>
      <c r="P21" s="64">
        <f>N21/M21*100</f>
        <v>96.973308369657431</v>
      </c>
      <c r="Q21" s="58"/>
    </row>
    <row r="22" spans="1:17" s="58" customFormat="1" ht="12.75" customHeight="1" x14ac:dyDescent="0.2">
      <c r="A22" s="75"/>
      <c r="C22" s="76"/>
      <c r="D22" s="114"/>
      <c r="E22" s="255"/>
      <c r="F22" s="255"/>
      <c r="G22" s="255"/>
      <c r="H22" s="255"/>
      <c r="I22" s="255"/>
      <c r="K22" s="64"/>
      <c r="L22" s="64"/>
      <c r="M22" s="64"/>
      <c r="N22" s="64"/>
      <c r="O22" s="64"/>
      <c r="P22" s="64"/>
    </row>
    <row r="23" spans="1:17" s="58" customFormat="1" ht="12.75" customHeight="1" x14ac:dyDescent="0.2">
      <c r="A23" s="101">
        <v>32</v>
      </c>
      <c r="B23" s="101"/>
      <c r="C23" s="103"/>
      <c r="D23" s="133"/>
      <c r="E23" s="257" t="s">
        <v>77</v>
      </c>
      <c r="F23" s="257"/>
      <c r="G23" s="257"/>
      <c r="H23" s="257"/>
      <c r="I23" s="257"/>
      <c r="J23" s="257"/>
      <c r="K23" s="102">
        <f>SUM(K25+K30+K38+K49)</f>
        <v>209210.03</v>
      </c>
      <c r="L23" s="102">
        <f>SUM(L25+L30+L38+L49)</f>
        <v>274856</v>
      </c>
      <c r="M23" s="102">
        <f>SUM(M25+M30+M38+M49)</f>
        <v>259690</v>
      </c>
      <c r="N23" s="102">
        <f>SUM(N25+N30+N38+N49)</f>
        <v>218268.91999999998</v>
      </c>
      <c r="O23" s="94">
        <f>N23/K23*100</f>
        <v>104.33004574398272</v>
      </c>
      <c r="P23" s="102">
        <f>N23/M23*100</f>
        <v>84.049797835881236</v>
      </c>
      <c r="Q23" s="95"/>
    </row>
    <row r="24" spans="1:17" s="58" customFormat="1" ht="12.75" customHeight="1" x14ac:dyDescent="0.2">
      <c r="C24" s="76"/>
      <c r="D24" s="114"/>
      <c r="E24" s="255"/>
      <c r="F24" s="255"/>
      <c r="G24" s="255"/>
      <c r="H24" s="255"/>
      <c r="I24" s="255"/>
      <c r="K24" s="64"/>
      <c r="L24" s="64"/>
      <c r="M24" s="64"/>
      <c r="N24" s="64"/>
      <c r="O24" s="64"/>
      <c r="P24" s="64"/>
    </row>
    <row r="25" spans="1:17" s="58" customFormat="1" ht="12.75" customHeight="1" x14ac:dyDescent="0.2">
      <c r="B25" s="75">
        <v>321</v>
      </c>
      <c r="C25" s="76"/>
      <c r="D25" s="114"/>
      <c r="E25" s="256" t="s">
        <v>78</v>
      </c>
      <c r="F25" s="256"/>
      <c r="G25" s="256"/>
      <c r="H25" s="256"/>
      <c r="I25" s="256"/>
      <c r="J25" s="256"/>
      <c r="K25" s="66">
        <f>SUM(K26:K28)</f>
        <v>21225</v>
      </c>
      <c r="L25" s="66">
        <f>SUM(L26:L28)</f>
        <v>33470</v>
      </c>
      <c r="M25" s="66">
        <f>SUM(M26:M28)</f>
        <v>34570</v>
      </c>
      <c r="N25" s="66">
        <f>SUM(N26:N28)</f>
        <v>32293.88</v>
      </c>
      <c r="O25" s="62">
        <f>N25/K25*100</f>
        <v>152.15020023557128</v>
      </c>
      <c r="P25" s="66">
        <f>N25/M25*100</f>
        <v>93.415909748336716</v>
      </c>
    </row>
    <row r="26" spans="1:17" s="58" customFormat="1" ht="12.75" customHeight="1" x14ac:dyDescent="0.2">
      <c r="C26" s="76">
        <v>3211</v>
      </c>
      <c r="D26" s="114">
        <v>4</v>
      </c>
      <c r="E26" s="255" t="s">
        <v>79</v>
      </c>
      <c r="F26" s="255"/>
      <c r="G26" s="255"/>
      <c r="H26" s="255"/>
      <c r="I26" s="255"/>
      <c r="J26" s="255"/>
      <c r="K26" s="64">
        <v>1206.68</v>
      </c>
      <c r="L26" s="64">
        <v>2470</v>
      </c>
      <c r="M26" s="64">
        <v>2070</v>
      </c>
      <c r="N26" s="64">
        <v>1266.3800000000001</v>
      </c>
      <c r="O26" s="64">
        <f>N26/K26*100</f>
        <v>104.94745914409786</v>
      </c>
      <c r="P26" s="64">
        <f>N26/M26*100</f>
        <v>61.177777777777784</v>
      </c>
    </row>
    <row r="27" spans="1:17" s="58" customFormat="1" ht="12.75" customHeight="1" x14ac:dyDescent="0.2">
      <c r="C27" s="76">
        <v>3212</v>
      </c>
      <c r="D27" s="114">
        <v>1</v>
      </c>
      <c r="E27" s="255" t="s">
        <v>80</v>
      </c>
      <c r="F27" s="255"/>
      <c r="G27" s="255"/>
      <c r="H27" s="255"/>
      <c r="I27" s="255"/>
      <c r="K27" s="64">
        <v>16579.96</v>
      </c>
      <c r="L27" s="64">
        <v>24000</v>
      </c>
      <c r="M27" s="64">
        <v>24000</v>
      </c>
      <c r="N27" s="64">
        <v>23164.03</v>
      </c>
      <c r="O27" s="64">
        <f>N27/K27*100</f>
        <v>139.71101257180356</v>
      </c>
      <c r="P27" s="64">
        <f>N27/M27*100</f>
        <v>96.516791666666663</v>
      </c>
    </row>
    <row r="28" spans="1:17" s="58" customFormat="1" ht="12.75" customHeight="1" x14ac:dyDescent="0.2">
      <c r="C28" s="76">
        <v>3213</v>
      </c>
      <c r="D28" s="114">
        <v>4</v>
      </c>
      <c r="E28" s="255" t="s">
        <v>81</v>
      </c>
      <c r="F28" s="255"/>
      <c r="G28" s="255"/>
      <c r="H28" s="255"/>
      <c r="I28" s="255"/>
      <c r="J28" s="255"/>
      <c r="K28" s="64">
        <v>3438.36</v>
      </c>
      <c r="L28" s="64">
        <v>7000</v>
      </c>
      <c r="M28" s="64">
        <v>8500</v>
      </c>
      <c r="N28" s="64">
        <v>7863.47</v>
      </c>
      <c r="O28" s="64">
        <f>N28/K28*100</f>
        <v>228.69827475889667</v>
      </c>
      <c r="P28" s="64">
        <f>N28/M28*100</f>
        <v>92.511411764705883</v>
      </c>
    </row>
    <row r="29" spans="1:17" s="58" customFormat="1" ht="12.75" customHeight="1" x14ac:dyDescent="0.2">
      <c r="C29" s="76"/>
      <c r="D29" s="114"/>
      <c r="E29" s="255"/>
      <c r="F29" s="255"/>
      <c r="G29" s="255"/>
      <c r="H29" s="255"/>
      <c r="I29" s="255"/>
      <c r="K29" s="64"/>
      <c r="L29" s="64"/>
      <c r="M29" s="64"/>
      <c r="N29" s="64"/>
      <c r="O29" s="64"/>
      <c r="P29" s="64"/>
    </row>
    <row r="30" spans="1:17" s="58" customFormat="1" ht="12.75" customHeight="1" x14ac:dyDescent="0.2">
      <c r="B30" s="75">
        <v>322</v>
      </c>
      <c r="C30" s="76"/>
      <c r="D30" s="114"/>
      <c r="E30" s="256" t="s">
        <v>82</v>
      </c>
      <c r="F30" s="256"/>
      <c r="G30" s="256"/>
      <c r="H30" s="256"/>
      <c r="I30" s="256"/>
      <c r="J30" s="256"/>
      <c r="K30" s="66">
        <f>SUM(K31:K36)</f>
        <v>141522.37</v>
      </c>
      <c r="L30" s="66">
        <f>SUM(L31:L36)</f>
        <v>171750</v>
      </c>
      <c r="M30" s="66">
        <f>SUM(M31:M36)</f>
        <v>169950</v>
      </c>
      <c r="N30" s="66">
        <f>SUM(N31:N36)</f>
        <v>137643.84</v>
      </c>
      <c r="O30" s="62">
        <f t="shared" ref="O30:O35" si="1">N30/K30*100</f>
        <v>97.259422662297141</v>
      </c>
      <c r="P30" s="66">
        <f t="shared" ref="P30:P36" si="2">N30/M30*100</f>
        <v>80.99078552515445</v>
      </c>
    </row>
    <row r="31" spans="1:17" s="95" customFormat="1" ht="12.75" customHeight="1" x14ac:dyDescent="0.2">
      <c r="A31" s="58"/>
      <c r="B31" s="58"/>
      <c r="C31" s="76">
        <v>3221</v>
      </c>
      <c r="D31" s="114" t="s">
        <v>164</v>
      </c>
      <c r="E31" s="255" t="s">
        <v>83</v>
      </c>
      <c r="F31" s="255"/>
      <c r="G31" s="255"/>
      <c r="H31" s="255"/>
      <c r="I31" s="255"/>
      <c r="J31" s="255"/>
      <c r="K31" s="67">
        <v>31508.92</v>
      </c>
      <c r="L31" s="64">
        <v>40900</v>
      </c>
      <c r="M31" s="64">
        <v>39500</v>
      </c>
      <c r="N31" s="67">
        <v>33868.32</v>
      </c>
      <c r="O31" s="64">
        <f t="shared" si="1"/>
        <v>107.48803830788233</v>
      </c>
      <c r="P31" s="64">
        <f t="shared" si="2"/>
        <v>85.742582278481024</v>
      </c>
      <c r="Q31" s="58"/>
    </row>
    <row r="32" spans="1:17" s="58" customFormat="1" ht="12.75" customHeight="1" x14ac:dyDescent="0.2">
      <c r="C32" s="76">
        <v>3222</v>
      </c>
      <c r="D32" s="114">
        <v>4</v>
      </c>
      <c r="E32" s="255" t="s">
        <v>84</v>
      </c>
      <c r="F32" s="255"/>
      <c r="G32" s="255"/>
      <c r="H32" s="255"/>
      <c r="I32" s="255"/>
      <c r="K32" s="64">
        <v>80261.399999999994</v>
      </c>
      <c r="L32" s="64">
        <v>95000</v>
      </c>
      <c r="M32" s="64">
        <v>95000</v>
      </c>
      <c r="N32" s="64">
        <v>73147.27</v>
      </c>
      <c r="O32" s="64">
        <f t="shared" si="1"/>
        <v>91.136299640923284</v>
      </c>
      <c r="P32" s="64">
        <f t="shared" si="2"/>
        <v>76.997126315789473</v>
      </c>
    </row>
    <row r="33" spans="1:17" s="58" customFormat="1" ht="15.6" customHeight="1" x14ac:dyDescent="0.2">
      <c r="C33" s="76">
        <v>3223</v>
      </c>
      <c r="D33" s="114">
        <v>4</v>
      </c>
      <c r="E33" s="255" t="s">
        <v>85</v>
      </c>
      <c r="F33" s="255"/>
      <c r="G33" s="255"/>
      <c r="H33" s="255"/>
      <c r="I33" s="255"/>
      <c r="J33" s="255"/>
      <c r="K33" s="64">
        <v>21636.5</v>
      </c>
      <c r="L33" s="64">
        <v>27150</v>
      </c>
      <c r="M33" s="64">
        <v>26350</v>
      </c>
      <c r="N33" s="64">
        <v>23910.86</v>
      </c>
      <c r="O33" s="64">
        <f t="shared" si="1"/>
        <v>110.51168164906524</v>
      </c>
      <c r="P33" s="64">
        <f t="shared" si="2"/>
        <v>90.743301707779892</v>
      </c>
    </row>
    <row r="34" spans="1:17" s="58" customFormat="1" ht="12.75" customHeight="1" x14ac:dyDescent="0.2">
      <c r="C34" s="76">
        <v>3224</v>
      </c>
      <c r="D34" s="114">
        <v>4</v>
      </c>
      <c r="E34" s="255" t="s">
        <v>86</v>
      </c>
      <c r="F34" s="255"/>
      <c r="G34" s="255"/>
      <c r="H34" s="255"/>
      <c r="I34" s="255"/>
      <c r="J34" s="255"/>
      <c r="K34" s="64">
        <v>3555.09</v>
      </c>
      <c r="L34" s="64">
        <v>4000</v>
      </c>
      <c r="M34" s="64">
        <v>4000</v>
      </c>
      <c r="N34" s="64">
        <v>3949.64</v>
      </c>
      <c r="O34" s="64">
        <f t="shared" si="1"/>
        <v>111.09817191688536</v>
      </c>
      <c r="P34" s="64">
        <f t="shared" si="2"/>
        <v>98.741</v>
      </c>
    </row>
    <row r="35" spans="1:17" ht="12.75" customHeight="1" x14ac:dyDescent="0.25">
      <c r="A35" s="58"/>
      <c r="B35" s="58"/>
      <c r="C35" s="76">
        <v>3225</v>
      </c>
      <c r="D35" s="114">
        <v>4</v>
      </c>
      <c r="E35" s="255" t="s">
        <v>87</v>
      </c>
      <c r="F35" s="255"/>
      <c r="G35" s="255"/>
      <c r="H35" s="255"/>
      <c r="I35" s="255"/>
      <c r="J35" s="255"/>
      <c r="K35" s="64">
        <v>2562.6</v>
      </c>
      <c r="L35" s="64">
        <v>2200</v>
      </c>
      <c r="M35" s="64">
        <v>2600</v>
      </c>
      <c r="N35" s="64">
        <v>2767.75</v>
      </c>
      <c r="O35" s="64">
        <f t="shared" si="1"/>
        <v>108.00554124717085</v>
      </c>
      <c r="P35" s="64">
        <f t="shared" si="2"/>
        <v>106.45192307692308</v>
      </c>
      <c r="Q35" s="58"/>
    </row>
    <row r="36" spans="1:17" ht="12.75" customHeight="1" x14ac:dyDescent="0.25">
      <c r="A36" s="58"/>
      <c r="B36" s="58"/>
      <c r="C36" s="76">
        <v>3227</v>
      </c>
      <c r="D36" s="114">
        <v>4</v>
      </c>
      <c r="E36" s="255" t="s">
        <v>116</v>
      </c>
      <c r="F36" s="255"/>
      <c r="G36" s="255"/>
      <c r="H36" s="255"/>
      <c r="I36" s="255"/>
      <c r="J36" s="58"/>
      <c r="K36" s="67">
        <v>1997.86</v>
      </c>
      <c r="L36" s="64">
        <v>2500</v>
      </c>
      <c r="M36" s="64">
        <v>2500</v>
      </c>
      <c r="N36" s="67">
        <v>0</v>
      </c>
      <c r="O36" s="64">
        <v>0</v>
      </c>
      <c r="P36" s="64">
        <f t="shared" si="2"/>
        <v>0</v>
      </c>
      <c r="Q36" s="58"/>
    </row>
    <row r="37" spans="1:17" s="110" customFormat="1" ht="12.75" customHeight="1" x14ac:dyDescent="0.25">
      <c r="A37" s="58"/>
      <c r="B37" s="58"/>
      <c r="C37" s="76"/>
      <c r="D37" s="114"/>
      <c r="E37" s="255"/>
      <c r="F37" s="255"/>
      <c r="G37" s="255"/>
      <c r="H37" s="255"/>
      <c r="I37" s="255"/>
      <c r="J37" s="58"/>
      <c r="K37" s="64"/>
      <c r="L37" s="64"/>
      <c r="M37" s="64"/>
      <c r="N37" s="64"/>
      <c r="O37" s="64"/>
      <c r="P37" s="64"/>
      <c r="Q37" s="58"/>
    </row>
    <row r="38" spans="1:17" ht="12.75" customHeight="1" x14ac:dyDescent="0.25">
      <c r="A38" s="58"/>
      <c r="B38" s="75">
        <v>323</v>
      </c>
      <c r="C38" s="76"/>
      <c r="D38" s="114"/>
      <c r="E38" s="256" t="s">
        <v>88</v>
      </c>
      <c r="F38" s="256"/>
      <c r="G38" s="256"/>
      <c r="H38" s="256"/>
      <c r="I38" s="256"/>
      <c r="J38" s="256"/>
      <c r="K38" s="66">
        <f>SUM(K39:K47)</f>
        <v>43274.739999999991</v>
      </c>
      <c r="L38" s="66">
        <f>SUM(L39:L47)</f>
        <v>65650</v>
      </c>
      <c r="M38" s="66">
        <f>SUM(M39:M47)</f>
        <v>48280</v>
      </c>
      <c r="N38" s="66">
        <f>SUM(N39:N47)</f>
        <v>42040.08</v>
      </c>
      <c r="O38" s="66">
        <f t="shared" ref="O38:O53" si="3">N38/K38*100</f>
        <v>97.146926821512992</v>
      </c>
      <c r="P38" s="66">
        <f>N38/M38*100</f>
        <v>87.075559237779615</v>
      </c>
      <c r="Q38" s="58"/>
    </row>
    <row r="39" spans="1:17" ht="12.75" customHeight="1" x14ac:dyDescent="0.25">
      <c r="A39" s="58"/>
      <c r="B39" s="58"/>
      <c r="C39" s="76">
        <v>3231</v>
      </c>
      <c r="D39" s="114">
        <v>4</v>
      </c>
      <c r="E39" s="255" t="s">
        <v>89</v>
      </c>
      <c r="F39" s="255"/>
      <c r="G39" s="255"/>
      <c r="H39" s="255"/>
      <c r="I39" s="255"/>
      <c r="J39" s="255"/>
      <c r="K39" s="64">
        <v>1848.98</v>
      </c>
      <c r="L39" s="64">
        <v>2130</v>
      </c>
      <c r="M39" s="64">
        <v>1900</v>
      </c>
      <c r="N39" s="64">
        <v>1727.79</v>
      </c>
      <c r="O39" s="64">
        <f t="shared" si="3"/>
        <v>93.445575398327733</v>
      </c>
      <c r="P39" s="64">
        <f t="shared" ref="P39:P47" si="4">N39/M39*100</f>
        <v>90.936315789473682</v>
      </c>
      <c r="Q39" s="58"/>
    </row>
    <row r="40" spans="1:17" s="53" customFormat="1" ht="12.75" customHeight="1" x14ac:dyDescent="0.2">
      <c r="A40" s="58"/>
      <c r="B40" s="58"/>
      <c r="C40" s="76">
        <v>3232</v>
      </c>
      <c r="D40" s="114">
        <v>1.4</v>
      </c>
      <c r="E40" s="255" t="s">
        <v>90</v>
      </c>
      <c r="F40" s="255"/>
      <c r="G40" s="255"/>
      <c r="H40" s="255"/>
      <c r="I40" s="255"/>
      <c r="J40" s="255"/>
      <c r="K40" s="64">
        <v>9735.73</v>
      </c>
      <c r="L40" s="64">
        <v>30000</v>
      </c>
      <c r="M40" s="64">
        <v>14000</v>
      </c>
      <c r="N40" s="64">
        <v>12035.53</v>
      </c>
      <c r="O40" s="64">
        <f t="shared" si="3"/>
        <v>123.62226561336441</v>
      </c>
      <c r="P40" s="64">
        <f t="shared" si="4"/>
        <v>85.968071428571434</v>
      </c>
      <c r="Q40" s="58"/>
    </row>
    <row r="41" spans="1:17" s="53" customFormat="1" ht="12.75" customHeight="1" x14ac:dyDescent="0.2">
      <c r="A41" s="58"/>
      <c r="B41" s="58"/>
      <c r="C41" s="76">
        <v>3233</v>
      </c>
      <c r="D41" s="114">
        <v>4</v>
      </c>
      <c r="E41" s="76" t="s">
        <v>176</v>
      </c>
      <c r="F41" s="76"/>
      <c r="G41" s="76"/>
      <c r="H41" s="76"/>
      <c r="I41" s="76"/>
      <c r="J41" s="76"/>
      <c r="K41" s="64">
        <v>0</v>
      </c>
      <c r="L41" s="64">
        <v>0</v>
      </c>
      <c r="M41" s="64">
        <v>720</v>
      </c>
      <c r="N41" s="64">
        <v>720</v>
      </c>
      <c r="O41" s="64">
        <v>0</v>
      </c>
      <c r="P41" s="64">
        <v>0</v>
      </c>
      <c r="Q41" s="58"/>
    </row>
    <row r="42" spans="1:17" s="53" customFormat="1" ht="12.75" customHeight="1" x14ac:dyDescent="0.2">
      <c r="A42" s="58"/>
      <c r="B42" s="58"/>
      <c r="C42" s="76">
        <v>3234</v>
      </c>
      <c r="D42" s="114">
        <v>4</v>
      </c>
      <c r="E42" s="255" t="s">
        <v>91</v>
      </c>
      <c r="F42" s="255"/>
      <c r="G42" s="255"/>
      <c r="H42" s="255"/>
      <c r="I42" s="255"/>
      <c r="J42" s="255"/>
      <c r="K42" s="64">
        <v>9121.56</v>
      </c>
      <c r="L42" s="64">
        <v>10000</v>
      </c>
      <c r="M42" s="64">
        <v>8710</v>
      </c>
      <c r="N42" s="64">
        <v>8283.2199999999993</v>
      </c>
      <c r="O42" s="64">
        <f t="shared" si="3"/>
        <v>90.809247540990796</v>
      </c>
      <c r="P42" s="64">
        <f t="shared" si="4"/>
        <v>95.100114810562559</v>
      </c>
      <c r="Q42" s="58"/>
    </row>
    <row r="43" spans="1:17" s="53" customFormat="1" ht="12.75" customHeight="1" x14ac:dyDescent="0.2">
      <c r="A43" s="58"/>
      <c r="B43" s="58"/>
      <c r="C43" s="76">
        <v>3235</v>
      </c>
      <c r="D43" s="114">
        <v>1</v>
      </c>
      <c r="E43" s="76" t="s">
        <v>117</v>
      </c>
      <c r="F43" s="76"/>
      <c r="G43" s="76"/>
      <c r="H43" s="76"/>
      <c r="I43" s="76"/>
      <c r="J43" s="76"/>
      <c r="K43" s="64">
        <v>3800</v>
      </c>
      <c r="L43" s="64">
        <v>0</v>
      </c>
      <c r="M43" s="64">
        <v>0</v>
      </c>
      <c r="N43" s="64">
        <v>0</v>
      </c>
      <c r="O43" s="64">
        <v>0</v>
      </c>
      <c r="P43" s="64">
        <v>0</v>
      </c>
      <c r="Q43" s="58"/>
    </row>
    <row r="44" spans="1:17" s="91" customFormat="1" ht="12.75" customHeight="1" x14ac:dyDescent="0.2">
      <c r="A44" s="58"/>
      <c r="B44" s="58"/>
      <c r="C44" s="76">
        <v>3236</v>
      </c>
      <c r="D44" s="114">
        <v>4</v>
      </c>
      <c r="E44" s="255" t="s">
        <v>92</v>
      </c>
      <c r="F44" s="255"/>
      <c r="G44" s="255"/>
      <c r="H44" s="255"/>
      <c r="I44" s="255"/>
      <c r="J44" s="255"/>
      <c r="K44" s="64">
        <v>4844.5200000000004</v>
      </c>
      <c r="L44" s="64">
        <v>6600</v>
      </c>
      <c r="M44" s="64">
        <v>5000</v>
      </c>
      <c r="N44" s="64">
        <v>4080.65</v>
      </c>
      <c r="O44" s="64">
        <f t="shared" si="3"/>
        <v>84.232287202860135</v>
      </c>
      <c r="P44" s="64">
        <f t="shared" si="4"/>
        <v>81.613</v>
      </c>
      <c r="Q44" s="58"/>
    </row>
    <row r="45" spans="1:17" ht="12.75" customHeight="1" x14ac:dyDescent="0.25">
      <c r="A45" s="58"/>
      <c r="B45" s="58"/>
      <c r="C45" s="76">
        <v>3237</v>
      </c>
      <c r="D45" s="114">
        <v>4</v>
      </c>
      <c r="E45" s="255" t="s">
        <v>93</v>
      </c>
      <c r="F45" s="255"/>
      <c r="G45" s="255"/>
      <c r="H45" s="255"/>
      <c r="I45" s="255"/>
      <c r="J45" s="255"/>
      <c r="K45" s="64">
        <v>7924.79</v>
      </c>
      <c r="L45" s="64">
        <v>8000</v>
      </c>
      <c r="M45" s="64">
        <v>8000</v>
      </c>
      <c r="N45" s="64">
        <v>7122.92</v>
      </c>
      <c r="O45" s="64">
        <f t="shared" si="3"/>
        <v>89.881498437182557</v>
      </c>
      <c r="P45" s="64">
        <f t="shared" si="4"/>
        <v>89.03649999999999</v>
      </c>
      <c r="Q45" s="58"/>
    </row>
    <row r="46" spans="1:17" s="95" customFormat="1" ht="12" customHeight="1" x14ac:dyDescent="0.2">
      <c r="A46" s="58"/>
      <c r="B46" s="58"/>
      <c r="C46" s="76">
        <v>3238</v>
      </c>
      <c r="D46" s="114">
        <v>4</v>
      </c>
      <c r="E46" s="255" t="s">
        <v>94</v>
      </c>
      <c r="F46" s="255"/>
      <c r="G46" s="255"/>
      <c r="H46" s="255"/>
      <c r="I46" s="255"/>
      <c r="J46" s="255"/>
      <c r="K46" s="64">
        <v>3156.03</v>
      </c>
      <c r="L46" s="64">
        <v>4400</v>
      </c>
      <c r="M46" s="64">
        <v>4500</v>
      </c>
      <c r="N46" s="64">
        <v>3110.55</v>
      </c>
      <c r="O46" s="64">
        <f t="shared" si="3"/>
        <v>98.558949059419589</v>
      </c>
      <c r="P46" s="64">
        <f>N46/M46*100</f>
        <v>69.123333333333335</v>
      </c>
      <c r="Q46" s="78"/>
    </row>
    <row r="47" spans="1:17" s="58" customFormat="1" ht="12.75" customHeight="1" x14ac:dyDescent="0.2">
      <c r="C47" s="76">
        <v>3239</v>
      </c>
      <c r="D47" s="114">
        <v>1.4</v>
      </c>
      <c r="E47" s="255" t="s">
        <v>95</v>
      </c>
      <c r="F47" s="255"/>
      <c r="G47" s="255"/>
      <c r="H47" s="255"/>
      <c r="I47" s="255"/>
      <c r="J47" s="255"/>
      <c r="K47" s="64">
        <v>2843.13</v>
      </c>
      <c r="L47" s="64">
        <v>4520</v>
      </c>
      <c r="M47" s="64">
        <v>5450</v>
      </c>
      <c r="N47" s="64">
        <v>4959.42</v>
      </c>
      <c r="O47" s="64">
        <f t="shared" si="3"/>
        <v>174.43521752434816</v>
      </c>
      <c r="P47" s="64">
        <f t="shared" si="4"/>
        <v>90.998532110091745</v>
      </c>
    </row>
    <row r="48" spans="1:17" s="58" customFormat="1" ht="12.75" customHeight="1" x14ac:dyDescent="0.2">
      <c r="C48" s="76"/>
      <c r="D48" s="114"/>
      <c r="E48" s="255"/>
      <c r="F48" s="255"/>
      <c r="G48" s="255"/>
      <c r="H48" s="255"/>
      <c r="I48" s="255"/>
      <c r="K48" s="64"/>
      <c r="L48" s="64"/>
      <c r="M48" s="64"/>
      <c r="N48" s="64"/>
      <c r="O48" s="64"/>
      <c r="P48" s="64"/>
    </row>
    <row r="49" spans="1:17" s="58" customFormat="1" ht="12.75" customHeight="1" x14ac:dyDescent="0.2">
      <c r="B49" s="75">
        <v>329</v>
      </c>
      <c r="D49" s="114"/>
      <c r="E49" s="256" t="s">
        <v>96</v>
      </c>
      <c r="F49" s="256"/>
      <c r="G49" s="256"/>
      <c r="H49" s="256"/>
      <c r="I49" s="256"/>
      <c r="J49" s="256"/>
      <c r="K49" s="66">
        <f>SUM(K50:K54)</f>
        <v>3187.92</v>
      </c>
      <c r="L49" s="66">
        <f>SUM(L50:L54)</f>
        <v>3986</v>
      </c>
      <c r="M49" s="66">
        <f>SUM(M50:M54)</f>
        <v>6890</v>
      </c>
      <c r="N49" s="66">
        <f>SUM(N50:N54)</f>
        <v>6291.12</v>
      </c>
      <c r="O49" s="66">
        <f t="shared" si="3"/>
        <v>197.34246781600541</v>
      </c>
      <c r="P49" s="66">
        <f t="shared" ref="P49:P54" si="5">N49/M49*100</f>
        <v>91.30798258345429</v>
      </c>
    </row>
    <row r="50" spans="1:17" s="58" customFormat="1" ht="12.75" customHeight="1" x14ac:dyDescent="0.2">
      <c r="B50" s="75"/>
      <c r="C50" s="76">
        <v>3292</v>
      </c>
      <c r="D50" s="114">
        <v>4</v>
      </c>
      <c r="E50" s="255" t="s">
        <v>97</v>
      </c>
      <c r="F50" s="255"/>
      <c r="G50" s="255"/>
      <c r="H50" s="255"/>
      <c r="I50" s="255"/>
      <c r="J50" s="80"/>
      <c r="K50" s="64">
        <v>914.35</v>
      </c>
      <c r="L50" s="64">
        <v>1040</v>
      </c>
      <c r="M50" s="64">
        <v>1040</v>
      </c>
      <c r="N50" s="64">
        <v>982.45</v>
      </c>
      <c r="O50" s="66">
        <f>N50/K50*100</f>
        <v>107.44791381855963</v>
      </c>
      <c r="P50" s="66">
        <f t="shared" si="5"/>
        <v>94.46634615384616</v>
      </c>
    </row>
    <row r="51" spans="1:17" s="58" customFormat="1" ht="12.75" customHeight="1" x14ac:dyDescent="0.2">
      <c r="B51" s="75"/>
      <c r="C51" s="76">
        <v>3293</v>
      </c>
      <c r="D51" s="114">
        <v>4</v>
      </c>
      <c r="E51" s="76" t="s">
        <v>98</v>
      </c>
      <c r="F51" s="76"/>
      <c r="G51" s="76"/>
      <c r="H51" s="76"/>
      <c r="I51" s="76"/>
      <c r="J51" s="80"/>
      <c r="K51" s="64">
        <v>100</v>
      </c>
      <c r="L51" s="64">
        <v>270</v>
      </c>
      <c r="M51" s="64">
        <v>200</v>
      </c>
      <c r="N51" s="64">
        <v>157.80000000000001</v>
      </c>
      <c r="O51" s="66">
        <f>N51/K51*100</f>
        <v>157.80000000000001</v>
      </c>
      <c r="P51" s="66">
        <f t="shared" si="5"/>
        <v>78.900000000000006</v>
      </c>
    </row>
    <row r="52" spans="1:17" s="58" customFormat="1" ht="12.75" customHeight="1" x14ac:dyDescent="0.2">
      <c r="B52" s="75"/>
      <c r="C52" s="76">
        <v>3294</v>
      </c>
      <c r="D52" s="114">
        <v>4</v>
      </c>
      <c r="E52" s="76" t="s">
        <v>99</v>
      </c>
      <c r="F52" s="76"/>
      <c r="G52" s="76"/>
      <c r="H52" s="76"/>
      <c r="I52" s="76"/>
      <c r="J52" s="80"/>
      <c r="K52" s="64">
        <v>30</v>
      </c>
      <c r="L52" s="64">
        <v>120</v>
      </c>
      <c r="M52" s="64">
        <v>30</v>
      </c>
      <c r="N52" s="64">
        <v>30</v>
      </c>
      <c r="O52" s="66">
        <v>0</v>
      </c>
      <c r="P52" s="66">
        <f t="shared" si="5"/>
        <v>100</v>
      </c>
    </row>
    <row r="53" spans="1:17" s="58" customFormat="1" ht="12.75" customHeight="1" x14ac:dyDescent="0.2">
      <c r="C53" s="76">
        <v>3295</v>
      </c>
      <c r="D53" s="114">
        <v>1</v>
      </c>
      <c r="E53" s="255" t="s">
        <v>100</v>
      </c>
      <c r="F53" s="255"/>
      <c r="G53" s="255"/>
      <c r="H53" s="255"/>
      <c r="I53" s="255"/>
      <c r="J53" s="255"/>
      <c r="K53" s="64">
        <v>2143.5700000000002</v>
      </c>
      <c r="L53" s="64">
        <v>2016</v>
      </c>
      <c r="M53" s="64">
        <v>5220</v>
      </c>
      <c r="N53" s="64">
        <v>5120.87</v>
      </c>
      <c r="O53" s="64">
        <f t="shared" si="3"/>
        <v>238.89446110927096</v>
      </c>
      <c r="P53" s="66">
        <f t="shared" si="5"/>
        <v>98.100957854406118</v>
      </c>
    </row>
    <row r="54" spans="1:17" s="58" customFormat="1" ht="12.75" customHeight="1" x14ac:dyDescent="0.2">
      <c r="C54" s="76">
        <v>3299</v>
      </c>
      <c r="D54" s="114">
        <v>4</v>
      </c>
      <c r="E54" s="255" t="s">
        <v>96</v>
      </c>
      <c r="F54" s="255"/>
      <c r="G54" s="255"/>
      <c r="H54" s="255"/>
      <c r="I54" s="255"/>
      <c r="J54" s="255"/>
      <c r="K54" s="64">
        <v>0</v>
      </c>
      <c r="L54" s="64">
        <v>540</v>
      </c>
      <c r="M54" s="64">
        <v>400</v>
      </c>
      <c r="N54" s="64">
        <v>0</v>
      </c>
      <c r="O54" s="64">
        <v>0</v>
      </c>
      <c r="P54" s="66">
        <f t="shared" si="5"/>
        <v>0</v>
      </c>
    </row>
    <row r="55" spans="1:17" s="58" customFormat="1" ht="12.75" customHeight="1" x14ac:dyDescent="0.2">
      <c r="C55" s="76"/>
      <c r="D55" s="114"/>
      <c r="E55" s="255"/>
      <c r="F55" s="255"/>
      <c r="G55" s="255"/>
      <c r="H55" s="255"/>
      <c r="I55" s="255"/>
      <c r="K55" s="64"/>
      <c r="L55" s="64"/>
      <c r="M55" s="64"/>
      <c r="N55" s="64"/>
      <c r="O55" s="64"/>
      <c r="P55" s="64"/>
    </row>
    <row r="56" spans="1:17" s="58" customFormat="1" ht="12.75" customHeight="1" x14ac:dyDescent="0.2">
      <c r="A56" s="101">
        <v>34</v>
      </c>
      <c r="B56" s="95"/>
      <c r="C56" s="105"/>
      <c r="D56" s="132"/>
      <c r="E56" s="257" t="s">
        <v>101</v>
      </c>
      <c r="F56" s="257"/>
      <c r="G56" s="257"/>
      <c r="H56" s="257"/>
      <c r="I56" s="257"/>
      <c r="J56" s="257"/>
      <c r="K56" s="102">
        <f>K58</f>
        <v>3250.52</v>
      </c>
      <c r="L56" s="102">
        <f>L58</f>
        <v>3523</v>
      </c>
      <c r="M56" s="102">
        <f>M58</f>
        <v>3558</v>
      </c>
      <c r="N56" s="102">
        <f>N58</f>
        <v>3875.52</v>
      </c>
      <c r="O56" s="94">
        <f>N56/K56*100</f>
        <v>119.22769279992124</v>
      </c>
      <c r="P56" s="102">
        <f>N56/M56*100</f>
        <v>108.92411467116358</v>
      </c>
      <c r="Q56" s="95"/>
    </row>
    <row r="57" spans="1:17" s="95" customFormat="1" ht="12.75" customHeight="1" x14ac:dyDescent="0.2">
      <c r="A57" s="58"/>
      <c r="B57" s="58"/>
      <c r="C57" s="76"/>
      <c r="D57" s="114"/>
      <c r="E57" s="255"/>
      <c r="F57" s="255"/>
      <c r="G57" s="255"/>
      <c r="H57" s="255"/>
      <c r="I57" s="255"/>
      <c r="J57" s="58"/>
      <c r="K57" s="64"/>
      <c r="L57" s="64"/>
      <c r="M57" s="64"/>
      <c r="N57" s="64"/>
      <c r="O57" s="64"/>
      <c r="P57" s="64"/>
      <c r="Q57" s="58"/>
    </row>
    <row r="58" spans="1:17" s="58" customFormat="1" ht="12.75" customHeight="1" x14ac:dyDescent="0.2">
      <c r="B58" s="80">
        <v>343</v>
      </c>
      <c r="C58" s="76"/>
      <c r="D58" s="114"/>
      <c r="E58" s="256" t="s">
        <v>102</v>
      </c>
      <c r="F58" s="256"/>
      <c r="G58" s="256"/>
      <c r="H58" s="256"/>
      <c r="I58" s="256"/>
      <c r="J58" s="80"/>
      <c r="K58" s="66">
        <f>SUM(K59+K60)</f>
        <v>3250.52</v>
      </c>
      <c r="L58" s="66">
        <f>SUM(L59+L60)</f>
        <v>3523</v>
      </c>
      <c r="M58" s="66">
        <f>SUM(M59+M60)</f>
        <v>3558</v>
      </c>
      <c r="N58" s="66">
        <f>SUM(N59+N60)</f>
        <v>3875.52</v>
      </c>
      <c r="O58" s="66">
        <f>N58/K58*100</f>
        <v>119.22769279992124</v>
      </c>
      <c r="P58" s="66">
        <f>N58/M58*100</f>
        <v>108.92411467116358</v>
      </c>
    </row>
    <row r="59" spans="1:17" s="58" customFormat="1" ht="12.75" customHeight="1" x14ac:dyDescent="0.2">
      <c r="C59" s="76">
        <v>3431</v>
      </c>
      <c r="D59" s="114">
        <v>4</v>
      </c>
      <c r="E59" s="255" t="s">
        <v>103</v>
      </c>
      <c r="F59" s="255"/>
      <c r="G59" s="255"/>
      <c r="H59" s="255"/>
      <c r="I59" s="255"/>
      <c r="J59" s="255"/>
      <c r="K59" s="64">
        <v>3250.52</v>
      </c>
      <c r="L59" s="64">
        <v>3523</v>
      </c>
      <c r="M59" s="64">
        <v>3558</v>
      </c>
      <c r="N59" s="64">
        <v>3875.44</v>
      </c>
      <c r="O59" s="60">
        <f>N59/K59*100</f>
        <v>119.22523165524285</v>
      </c>
      <c r="P59" s="64">
        <f>N59/M59*100</f>
        <v>108.92186621697584</v>
      </c>
    </row>
    <row r="60" spans="1:17" s="58" customFormat="1" ht="12.75" customHeight="1" x14ac:dyDescent="0.2">
      <c r="C60" s="76">
        <v>3433</v>
      </c>
      <c r="D60" s="81" t="s">
        <v>165</v>
      </c>
      <c r="E60" s="255" t="s">
        <v>104</v>
      </c>
      <c r="F60" s="255"/>
      <c r="G60" s="255"/>
      <c r="H60" s="255"/>
      <c r="I60" s="255"/>
      <c r="K60" s="64">
        <v>0</v>
      </c>
      <c r="L60" s="64">
        <v>0</v>
      </c>
      <c r="M60" s="64">
        <v>0</v>
      </c>
      <c r="N60" s="64">
        <v>0.08</v>
      </c>
      <c r="O60" s="60">
        <v>0</v>
      </c>
      <c r="P60" s="64">
        <v>0</v>
      </c>
      <c r="Q60" s="78"/>
    </row>
    <row r="61" spans="1:17" s="58" customFormat="1" ht="12.75" customHeight="1" x14ac:dyDescent="0.2">
      <c r="C61" s="76"/>
      <c r="D61" s="114"/>
      <c r="E61" s="269"/>
      <c r="F61" s="269"/>
      <c r="G61" s="269"/>
      <c r="H61" s="269"/>
      <c r="I61" s="269"/>
      <c r="K61" s="64"/>
      <c r="L61" s="64"/>
      <c r="M61" s="64"/>
      <c r="N61" s="64"/>
      <c r="O61" s="64"/>
      <c r="P61" s="64"/>
    </row>
    <row r="62" spans="1:17" s="58" customFormat="1" ht="12.75" customHeight="1" x14ac:dyDescent="0.2">
      <c r="A62" s="99">
        <v>4</v>
      </c>
      <c r="B62" s="99"/>
      <c r="C62" s="99"/>
      <c r="D62" s="131"/>
      <c r="E62" s="258" t="s">
        <v>105</v>
      </c>
      <c r="F62" s="258"/>
      <c r="G62" s="258"/>
      <c r="H62" s="258"/>
      <c r="I62" s="258"/>
      <c r="J62" s="258"/>
      <c r="K62" s="100">
        <f>SUM(K64)</f>
        <v>17109.66</v>
      </c>
      <c r="L62" s="100">
        <f>SUM(L64)</f>
        <v>14000</v>
      </c>
      <c r="M62" s="100">
        <f>SUM(M64)</f>
        <v>12000</v>
      </c>
      <c r="N62" s="100">
        <f>SUM(N64)</f>
        <v>2941.45</v>
      </c>
      <c r="O62" s="90">
        <f>N62/K62*100</f>
        <v>17.191750157513358</v>
      </c>
      <c r="P62" s="100">
        <f>N62/M62*100</f>
        <v>24.512083333333333</v>
      </c>
      <c r="Q62" s="91"/>
    </row>
    <row r="63" spans="1:17" s="58" customFormat="1" ht="12.75" customHeight="1" x14ac:dyDescent="0.25">
      <c r="A63" s="74"/>
      <c r="B63" s="53"/>
      <c r="C63" s="53"/>
      <c r="D63" s="128"/>
      <c r="E63" s="250"/>
      <c r="F63" s="250"/>
      <c r="G63" s="250"/>
      <c r="H63" s="250"/>
      <c r="I63" s="250"/>
      <c r="J63" s="53"/>
      <c r="K63" s="73"/>
      <c r="L63" s="73"/>
      <c r="M63" s="73"/>
      <c r="N63" s="73"/>
      <c r="O63" s="73"/>
      <c r="P63" s="73"/>
      <c r="Q63"/>
    </row>
    <row r="64" spans="1:17" s="58" customFormat="1" ht="12.75" customHeight="1" x14ac:dyDescent="0.2">
      <c r="A64" s="101">
        <v>42</v>
      </c>
      <c r="B64" s="95" t="s">
        <v>71</v>
      </c>
      <c r="C64" s="95"/>
      <c r="D64" s="132"/>
      <c r="E64" s="252" t="s">
        <v>106</v>
      </c>
      <c r="F64" s="252"/>
      <c r="G64" s="252"/>
      <c r="H64" s="252"/>
      <c r="I64" s="252"/>
      <c r="J64" s="252"/>
      <c r="K64" s="102">
        <f>SUM(K66)</f>
        <v>17109.66</v>
      </c>
      <c r="L64" s="102">
        <f>SUM(L66)</f>
        <v>14000</v>
      </c>
      <c r="M64" s="102">
        <f>SUM(M66)</f>
        <v>12000</v>
      </c>
      <c r="N64" s="102">
        <f>SUM(N66)</f>
        <v>2941.45</v>
      </c>
      <c r="O64" s="94">
        <f>N64/K64*100</f>
        <v>17.191750157513358</v>
      </c>
      <c r="P64" s="102">
        <f>N64/M64*100</f>
        <v>24.512083333333333</v>
      </c>
      <c r="Q64" s="95"/>
    </row>
    <row r="65" spans="1:17" s="58" customFormat="1" ht="12.75" customHeight="1" x14ac:dyDescent="0.2">
      <c r="D65" s="114"/>
      <c r="E65" s="255"/>
      <c r="F65" s="255"/>
      <c r="G65" s="255"/>
      <c r="H65" s="255"/>
      <c r="I65" s="255"/>
      <c r="K65" s="64"/>
      <c r="L65" s="64"/>
      <c r="M65" s="64"/>
      <c r="N65" s="64"/>
      <c r="O65" s="64"/>
      <c r="P65" s="64"/>
    </row>
    <row r="66" spans="1:17" s="58" customFormat="1" ht="12.75" customHeight="1" x14ac:dyDescent="0.2">
      <c r="B66" s="75">
        <v>422</v>
      </c>
      <c r="D66" s="114"/>
      <c r="E66" s="256" t="s">
        <v>107</v>
      </c>
      <c r="F66" s="256"/>
      <c r="G66" s="256"/>
      <c r="H66" s="256"/>
      <c r="I66" s="256"/>
      <c r="K66" s="66">
        <f>SUM(K67+K68)</f>
        <v>17109.66</v>
      </c>
      <c r="L66" s="66">
        <f>SUM(L67+L68)</f>
        <v>14000</v>
      </c>
      <c r="M66" s="66">
        <f>SUM(M67+M68)</f>
        <v>12000</v>
      </c>
      <c r="N66" s="66">
        <f>SUM(N67+N68)</f>
        <v>2941.45</v>
      </c>
      <c r="O66" s="62">
        <f>N66/K66*100</f>
        <v>17.191750157513358</v>
      </c>
      <c r="P66" s="66">
        <f>N66/M66*100</f>
        <v>24.512083333333333</v>
      </c>
    </row>
    <row r="67" spans="1:17" s="58" customFormat="1" ht="12.75" customHeight="1" x14ac:dyDescent="0.2">
      <c r="B67" s="75"/>
      <c r="C67" s="76">
        <v>4221</v>
      </c>
      <c r="D67" s="114">
        <v>1</v>
      </c>
      <c r="E67" s="267" t="s">
        <v>108</v>
      </c>
      <c r="F67" s="267"/>
      <c r="G67" s="267"/>
      <c r="H67" s="267"/>
      <c r="I67" s="267"/>
      <c r="K67" s="64">
        <v>3362.5</v>
      </c>
      <c r="L67" s="64">
        <v>10000</v>
      </c>
      <c r="M67" s="64">
        <v>8000</v>
      </c>
      <c r="N67" s="64">
        <v>2941.45</v>
      </c>
      <c r="O67" s="60">
        <v>0</v>
      </c>
      <c r="P67" s="64">
        <v>0</v>
      </c>
    </row>
    <row r="68" spans="1:17" s="58" customFormat="1" ht="12.75" customHeight="1" x14ac:dyDescent="0.2">
      <c r="C68" s="76">
        <v>4227</v>
      </c>
      <c r="D68" s="114">
        <v>1</v>
      </c>
      <c r="E68" s="255" t="s">
        <v>109</v>
      </c>
      <c r="F68" s="255"/>
      <c r="G68" s="255"/>
      <c r="H68" s="255"/>
      <c r="I68" s="255"/>
      <c r="K68" s="64">
        <v>13747.16</v>
      </c>
      <c r="L68" s="64">
        <v>4000</v>
      </c>
      <c r="M68" s="64">
        <v>4000</v>
      </c>
      <c r="N68" s="64">
        <v>0</v>
      </c>
      <c r="O68" s="60">
        <f>N68/K68*100</f>
        <v>0</v>
      </c>
      <c r="P68" s="64">
        <f>N68/M68*100</f>
        <v>0</v>
      </c>
    </row>
    <row r="69" spans="1:17" s="58" customFormat="1" ht="12.75" customHeight="1" x14ac:dyDescent="0.2">
      <c r="C69" s="76"/>
      <c r="D69" s="114"/>
      <c r="E69" s="76"/>
      <c r="F69" s="76"/>
      <c r="G69" s="76"/>
      <c r="H69" s="76"/>
      <c r="I69" s="76"/>
      <c r="K69" s="64"/>
      <c r="L69" s="64"/>
      <c r="M69" s="64"/>
      <c r="N69" s="64"/>
      <c r="O69" s="60"/>
      <c r="P69" s="64"/>
    </row>
    <row r="70" spans="1:17" s="58" customFormat="1" ht="12.75" customHeight="1" x14ac:dyDescent="0.2">
      <c r="C70" s="76"/>
      <c r="D70" s="114"/>
      <c r="E70" s="76"/>
      <c r="F70" s="76"/>
      <c r="G70" s="76"/>
      <c r="H70" s="76"/>
      <c r="I70" s="76"/>
      <c r="K70" s="64"/>
      <c r="L70" s="64"/>
      <c r="M70" s="64"/>
      <c r="N70" s="64"/>
      <c r="O70" s="64"/>
      <c r="P70" s="64"/>
    </row>
    <row r="71" spans="1:17" s="58" customFormat="1" ht="12.75" customHeight="1" x14ac:dyDescent="0.2">
      <c r="C71" s="76"/>
      <c r="D71" s="114"/>
      <c r="E71" s="76"/>
      <c r="F71" s="76"/>
      <c r="G71" s="76"/>
      <c r="H71" s="76"/>
      <c r="I71" s="76"/>
      <c r="K71" s="64"/>
      <c r="L71" s="64"/>
      <c r="M71" s="64"/>
      <c r="N71" s="64"/>
      <c r="O71" s="64"/>
      <c r="P71" s="64"/>
    </row>
    <row r="72" spans="1:17" s="58" customFormat="1" ht="12.75" customHeight="1" x14ac:dyDescent="0.2">
      <c r="A72" s="199"/>
      <c r="B72" s="199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66"/>
    </row>
    <row r="73" spans="1:17" s="58" customFormat="1" ht="12.75" customHeight="1" x14ac:dyDescent="0.25">
      <c r="A73" s="200"/>
      <c r="B73" s="200"/>
      <c r="C73" s="200"/>
      <c r="D73" s="200"/>
      <c r="E73" s="200"/>
      <c r="F73" s="200"/>
      <c r="G73" s="200"/>
      <c r="H73" s="200"/>
      <c r="I73" s="200"/>
      <c r="J73" s="200"/>
      <c r="K73" s="200"/>
      <c r="L73"/>
      <c r="M73"/>
      <c r="N73"/>
      <c r="O73"/>
      <c r="P73" s="66"/>
    </row>
    <row r="74" spans="1:17" s="58" customFormat="1" ht="12.75" customHeight="1" x14ac:dyDescent="0.25">
      <c r="A74" s="201"/>
      <c r="B74" s="201"/>
      <c r="C74" s="201"/>
      <c r="D74" s="201"/>
      <c r="E74" s="201"/>
      <c r="F74" s="201"/>
      <c r="G74" s="201"/>
      <c r="H74" s="201"/>
      <c r="I74" s="201"/>
      <c r="J74" s="201"/>
      <c r="K74" s="201"/>
      <c r="L74" s="201"/>
      <c r="M74" s="201"/>
      <c r="N74" s="201"/>
      <c r="O74" s="201"/>
      <c r="P74" s="73"/>
      <c r="Q74"/>
    </row>
    <row r="75" spans="1:17" s="58" customFormat="1" ht="12.75" customHeight="1" x14ac:dyDescent="0.25">
      <c r="A75" s="202"/>
      <c r="B75" s="202"/>
      <c r="C75" s="202"/>
      <c r="D75" s="202"/>
      <c r="E75" s="202"/>
      <c r="F75" s="202"/>
      <c r="G75" s="202"/>
      <c r="H75" s="202"/>
      <c r="I75" s="202"/>
      <c r="J75" s="202"/>
      <c r="K75" s="202"/>
      <c r="L75" s="202"/>
      <c r="M75" s="202"/>
      <c r="N75" s="202"/>
      <c r="O75" s="202"/>
      <c r="P75"/>
      <c r="Q75"/>
    </row>
    <row r="76" spans="1:17" s="58" customFormat="1" ht="12.75" customHeight="1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s="58" customFormat="1" ht="12.75" customHeight="1" x14ac:dyDescent="0.25">
      <c r="A77" s="51"/>
      <c r="B77" s="47"/>
      <c r="C77" s="47"/>
      <c r="D77" s="134"/>
      <c r="E77" s="47"/>
      <c r="F77" s="47"/>
      <c r="G77" s="47"/>
      <c r="H77" s="47"/>
      <c r="I77" s="47"/>
      <c r="J77" s="47"/>
      <c r="K77" s="85"/>
      <c r="L77" s="85"/>
      <c r="M77" s="85"/>
      <c r="N77" s="85"/>
      <c r="O77" s="85"/>
      <c r="P77" s="85"/>
      <c r="Q77"/>
    </row>
    <row r="78" spans="1:17" s="58" customFormat="1" ht="12.75" customHeight="1" x14ac:dyDescent="0.2">
      <c r="A78" s="47"/>
      <c r="B78" s="51"/>
      <c r="C78" s="47"/>
      <c r="D78" s="134"/>
      <c r="E78" s="47"/>
      <c r="F78" s="47"/>
      <c r="G78" s="47"/>
      <c r="H78" s="47"/>
      <c r="I78" s="47"/>
      <c r="J78" s="47"/>
      <c r="K78" s="86"/>
      <c r="L78" s="86"/>
      <c r="M78" s="86"/>
      <c r="N78" s="86"/>
      <c r="O78" s="86"/>
      <c r="P78" s="86"/>
      <c r="Q78" s="53"/>
    </row>
    <row r="79" spans="1:17" s="58" customFormat="1" ht="12.75" customHeight="1" x14ac:dyDescent="0.2">
      <c r="A79" s="53"/>
      <c r="B79" s="53"/>
      <c r="C79" s="53"/>
      <c r="D79" s="128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</row>
    <row r="80" spans="1:17" s="58" customFormat="1" ht="12.75" customHeight="1" x14ac:dyDescent="0.2">
      <c r="D80" s="114"/>
    </row>
    <row r="81" spans="1:17" s="95" customFormat="1" ht="12.75" customHeight="1" x14ac:dyDescent="0.2">
      <c r="A81" s="58"/>
      <c r="B81" s="58"/>
      <c r="C81" s="58"/>
      <c r="D81" s="114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</row>
    <row r="82" spans="1:17" s="58" customFormat="1" ht="12.75" customHeight="1" x14ac:dyDescent="0.2">
      <c r="D82" s="114"/>
    </row>
    <row r="83" spans="1:17" s="58" customFormat="1" ht="12.75" customHeight="1" x14ac:dyDescent="0.2">
      <c r="D83" s="114"/>
    </row>
    <row r="84" spans="1:17" s="58" customFormat="1" ht="12.75" customHeight="1" x14ac:dyDescent="0.2">
      <c r="D84" s="114"/>
    </row>
    <row r="85" spans="1:17" s="78" customFormat="1" ht="12.75" customHeight="1" x14ac:dyDescent="0.2">
      <c r="A85" s="58"/>
      <c r="B85" s="58"/>
      <c r="C85" s="58"/>
      <c r="D85" s="114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</row>
    <row r="86" spans="1:17" s="58" customFormat="1" ht="12.75" customHeight="1" x14ac:dyDescent="0.2">
      <c r="D86" s="114"/>
    </row>
    <row r="87" spans="1:17" s="91" customFormat="1" ht="12" customHeight="1" x14ac:dyDescent="0.2">
      <c r="A87" s="58"/>
      <c r="B87" s="58"/>
      <c r="C87" s="58"/>
      <c r="D87" s="114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</row>
    <row r="88" spans="1:17" ht="12.75" customHeight="1" x14ac:dyDescent="0.25">
      <c r="A88" s="58"/>
      <c r="B88" s="58"/>
      <c r="C88" s="58"/>
      <c r="D88" s="114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</row>
    <row r="89" spans="1:17" s="95" customFormat="1" ht="12.75" customHeight="1" x14ac:dyDescent="0.2">
      <c r="A89" s="58"/>
      <c r="B89" s="58"/>
      <c r="C89" s="58"/>
      <c r="D89" s="114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</row>
    <row r="90" spans="1:17" s="58" customFormat="1" ht="12.75" customHeight="1" x14ac:dyDescent="0.2">
      <c r="D90" s="114"/>
    </row>
    <row r="91" spans="1:17" s="58" customFormat="1" ht="12.75" customHeight="1" x14ac:dyDescent="0.2">
      <c r="D91" s="114"/>
    </row>
    <row r="92" spans="1:17" s="58" customFormat="1" ht="12.75" customHeight="1" x14ac:dyDescent="0.2">
      <c r="D92" s="114"/>
    </row>
    <row r="93" spans="1:17" s="58" customFormat="1" ht="12.75" customHeight="1" x14ac:dyDescent="0.2">
      <c r="D93" s="114"/>
    </row>
    <row r="94" spans="1:17" s="58" customFormat="1" ht="12.75" customHeight="1" x14ac:dyDescent="0.2">
      <c r="D94" s="114"/>
    </row>
    <row r="95" spans="1:17" s="58" customFormat="1" ht="12.75" customHeight="1" x14ac:dyDescent="0.2">
      <c r="D95" s="114"/>
    </row>
    <row r="96" spans="1:17" s="58" customFormat="1" ht="12.75" customHeight="1" x14ac:dyDescent="0.2">
      <c r="D96" s="114"/>
    </row>
    <row r="97" spans="1:17" s="58" customFormat="1" ht="12.75" customHeight="1" x14ac:dyDescent="0.2">
      <c r="D97" s="114"/>
    </row>
    <row r="98" spans="1:17" s="58" customFormat="1" ht="12.75" customHeight="1" x14ac:dyDescent="0.2">
      <c r="D98" s="114"/>
    </row>
    <row r="99" spans="1:17" s="91" customFormat="1" ht="12.75" customHeight="1" x14ac:dyDescent="0.2">
      <c r="A99" s="58"/>
      <c r="B99" s="58"/>
      <c r="C99" s="58"/>
      <c r="D99" s="114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</row>
    <row r="100" spans="1:17" s="58" customFormat="1" ht="12.75" customHeight="1" x14ac:dyDescent="0.2">
      <c r="D100" s="114"/>
    </row>
    <row r="101" spans="1:17" s="95" customFormat="1" ht="12.75" customHeight="1" x14ac:dyDescent="0.2">
      <c r="A101" s="58"/>
      <c r="B101" s="58"/>
      <c r="C101" s="58"/>
      <c r="D101" s="114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</row>
    <row r="102" spans="1:17" s="58" customFormat="1" ht="12.75" customHeight="1" x14ac:dyDescent="0.2">
      <c r="D102" s="114"/>
    </row>
    <row r="103" spans="1:17" s="58" customFormat="1" ht="12.75" customHeight="1" x14ac:dyDescent="0.2">
      <c r="D103" s="114"/>
    </row>
    <row r="104" spans="1:17" s="79" customFormat="1" ht="12.75" customHeight="1" x14ac:dyDescent="0.2">
      <c r="A104" s="58"/>
      <c r="B104" s="58"/>
      <c r="C104" s="58"/>
      <c r="D104" s="114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</row>
    <row r="105" spans="1:17" s="82" customFormat="1" ht="12.75" customHeight="1" x14ac:dyDescent="0.2">
      <c r="A105" s="58"/>
      <c r="B105" s="58"/>
      <c r="C105" s="58"/>
      <c r="D105" s="114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</row>
    <row r="106" spans="1:17" s="58" customFormat="1" ht="12.75" customHeight="1" x14ac:dyDescent="0.2">
      <c r="D106" s="114"/>
    </row>
    <row r="107" spans="1:17" ht="12.75" customHeight="1" x14ac:dyDescent="0.25">
      <c r="A107" s="58"/>
      <c r="B107" s="58"/>
      <c r="C107" s="58"/>
      <c r="D107" s="114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</row>
    <row r="108" spans="1:17" ht="12.75" customHeight="1" x14ac:dyDescent="0.25">
      <c r="A108" s="58"/>
      <c r="B108" s="58"/>
      <c r="C108" s="58"/>
      <c r="D108" s="114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</row>
    <row r="109" spans="1:17" ht="12.75" customHeight="1" x14ac:dyDescent="0.25">
      <c r="A109" s="58"/>
      <c r="B109" s="58"/>
      <c r="C109" s="58"/>
      <c r="D109" s="114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</row>
    <row r="110" spans="1:17" ht="12.75" customHeight="1" x14ac:dyDescent="0.25">
      <c r="A110" s="58"/>
      <c r="B110" s="58"/>
      <c r="C110" s="58"/>
      <c r="D110" s="114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</row>
    <row r="111" spans="1:17" s="53" customFormat="1" ht="15" customHeight="1" x14ac:dyDescent="0.2">
      <c r="A111" s="58"/>
      <c r="B111" s="58"/>
      <c r="C111" s="58"/>
      <c r="D111" s="114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</row>
    <row r="112" spans="1:17" s="53" customFormat="1" ht="12.75" customHeight="1" x14ac:dyDescent="0.2">
      <c r="A112" s="58"/>
      <c r="B112" s="58"/>
      <c r="C112" s="58"/>
      <c r="D112" s="114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</row>
    <row r="113" spans="1:17" s="58" customFormat="1" ht="12.75" customHeight="1" x14ac:dyDescent="0.2">
      <c r="D113" s="114"/>
    </row>
    <row r="114" spans="1:17" s="58" customFormat="1" ht="12.75" customHeight="1" x14ac:dyDescent="0.2">
      <c r="D114" s="114"/>
    </row>
    <row r="115" spans="1:17" s="58" customFormat="1" ht="12.75" customHeight="1" x14ac:dyDescent="0.2">
      <c r="D115" s="114"/>
    </row>
    <row r="116" spans="1:17" s="58" customFormat="1" ht="12.75" customHeight="1" x14ac:dyDescent="0.2">
      <c r="D116" s="114"/>
    </row>
    <row r="117" spans="1:17" s="58" customFormat="1" ht="12.75" customHeight="1" x14ac:dyDescent="0.2">
      <c r="A117" s="78"/>
      <c r="B117" s="78"/>
      <c r="C117" s="78"/>
      <c r="D117" s="135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</row>
    <row r="118" spans="1:17" s="58" customFormat="1" ht="12.75" customHeight="1" x14ac:dyDescent="0.2">
      <c r="D118" s="114"/>
    </row>
    <row r="119" spans="1:17" s="58" customFormat="1" ht="12.75" customHeight="1" x14ac:dyDescent="0.2">
      <c r="A119" s="78"/>
      <c r="B119" s="78"/>
      <c r="C119" s="78"/>
      <c r="D119" s="135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</row>
    <row r="120" spans="1:17" s="58" customFormat="1" ht="12.75" customHeight="1" x14ac:dyDescent="0.2">
      <c r="D120" s="114"/>
    </row>
    <row r="121" spans="1:17" s="58" customFormat="1" ht="12.75" customHeight="1" x14ac:dyDescent="0.2">
      <c r="D121" s="114"/>
    </row>
    <row r="122" spans="1:17" s="58" customFormat="1" ht="12.75" customHeight="1" x14ac:dyDescent="0.2">
      <c r="A122" s="78"/>
      <c r="B122" s="78"/>
      <c r="C122" s="78"/>
      <c r="D122" s="135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</row>
    <row r="123" spans="1:17" s="58" customFormat="1" ht="12.75" customHeight="1" x14ac:dyDescent="0.2">
      <c r="D123" s="114"/>
    </row>
    <row r="124" spans="1:17" s="58" customFormat="1" ht="12.75" customHeight="1" x14ac:dyDescent="0.2">
      <c r="D124" s="114"/>
    </row>
    <row r="125" spans="1:17" s="58" customFormat="1" ht="12.75" customHeight="1" x14ac:dyDescent="0.2">
      <c r="D125" s="114"/>
    </row>
    <row r="126" spans="1:17" s="58" customFormat="1" ht="12.75" customHeight="1" x14ac:dyDescent="0.2">
      <c r="A126" s="78"/>
      <c r="B126" s="78"/>
      <c r="C126" s="78"/>
      <c r="D126" s="135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</row>
    <row r="127" spans="1:17" s="58" customFormat="1" ht="12.75" customHeight="1" x14ac:dyDescent="0.2">
      <c r="D127" s="114"/>
    </row>
    <row r="128" spans="1:17" s="58" customFormat="1" ht="12.75" customHeight="1" x14ac:dyDescent="0.2">
      <c r="D128" s="114"/>
    </row>
    <row r="129" spans="1:17" s="58" customFormat="1" ht="12.75" customHeight="1" x14ac:dyDescent="0.2">
      <c r="D129" s="114"/>
    </row>
    <row r="130" spans="1:17" s="58" customFormat="1" ht="12.75" customHeight="1" x14ac:dyDescent="0.2">
      <c r="D130" s="114"/>
    </row>
    <row r="131" spans="1:17" s="58" customFormat="1" ht="12.75" customHeight="1" x14ac:dyDescent="0.2">
      <c r="D131" s="114"/>
    </row>
    <row r="132" spans="1:17" s="58" customFormat="1" ht="12.75" customHeight="1" x14ac:dyDescent="0.2">
      <c r="D132" s="114"/>
    </row>
    <row r="133" spans="1:17" s="58" customFormat="1" ht="12.75" customHeight="1" x14ac:dyDescent="0.2">
      <c r="D133" s="114"/>
    </row>
    <row r="134" spans="1:17" s="58" customFormat="1" ht="12.75" customHeight="1" x14ac:dyDescent="0.2">
      <c r="D134" s="114"/>
    </row>
    <row r="135" spans="1:17" s="58" customFormat="1" ht="12.75" customHeight="1" x14ac:dyDescent="0.2">
      <c r="A135" s="78"/>
      <c r="B135" s="78"/>
      <c r="C135" s="78"/>
      <c r="D135" s="135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</row>
    <row r="136" spans="1:17" s="58" customFormat="1" ht="12.75" customHeight="1" x14ac:dyDescent="0.25">
      <c r="A136"/>
      <c r="B136"/>
      <c r="C136"/>
      <c r="D136" s="129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s="58" customFormat="1" ht="12.75" customHeight="1" x14ac:dyDescent="0.2">
      <c r="A137" s="53"/>
      <c r="B137" s="53"/>
      <c r="C137" s="53"/>
      <c r="D137" s="128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</row>
    <row r="138" spans="1:17" s="58" customFormat="1" ht="12.75" customHeight="1" x14ac:dyDescent="0.25">
      <c r="A138"/>
      <c r="B138"/>
      <c r="C138"/>
      <c r="D138" s="129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s="58" customFormat="1" ht="12.75" customHeight="1" x14ac:dyDescent="0.2">
      <c r="D139" s="114"/>
    </row>
    <row r="140" spans="1:17" s="58" customFormat="1" ht="12.75" customHeight="1" x14ac:dyDescent="0.2">
      <c r="D140" s="114"/>
    </row>
    <row r="141" spans="1:17" s="58" customFormat="1" ht="12.75" customHeight="1" x14ac:dyDescent="0.2">
      <c r="D141" s="114"/>
    </row>
    <row r="142" spans="1:17" s="58" customFormat="1" ht="12.75" customHeight="1" x14ac:dyDescent="0.2">
      <c r="D142" s="114"/>
    </row>
    <row r="143" spans="1:17" s="58" customFormat="1" ht="12.75" customHeight="1" x14ac:dyDescent="0.2">
      <c r="D143" s="114"/>
    </row>
    <row r="144" spans="1:17" s="58" customFormat="1" ht="12.75" customHeight="1" x14ac:dyDescent="0.2">
      <c r="D144" s="114"/>
    </row>
    <row r="145" spans="1:17" s="58" customFormat="1" ht="12.75" customHeight="1" x14ac:dyDescent="0.25">
      <c r="A145"/>
      <c r="B145"/>
      <c r="C145"/>
      <c r="D145" s="129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s="58" customFormat="1" ht="12.75" customHeight="1" x14ac:dyDescent="0.25">
      <c r="A146"/>
      <c r="B146"/>
      <c r="C146"/>
      <c r="D146" s="129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s="58" customFormat="1" ht="12.75" customHeight="1" x14ac:dyDescent="0.25">
      <c r="A147"/>
      <c r="B147"/>
      <c r="C147"/>
      <c r="D147" s="129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s="58" customFormat="1" ht="12.75" customHeight="1" x14ac:dyDescent="0.25">
      <c r="A148"/>
      <c r="B148"/>
      <c r="C148"/>
      <c r="D148" s="129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s="58" customFormat="1" ht="12.75" customHeight="1" x14ac:dyDescent="0.25">
      <c r="A149"/>
      <c r="B149"/>
      <c r="C149"/>
      <c r="D149" s="12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s="78" customFormat="1" ht="12.75" customHeight="1" x14ac:dyDescent="0.25">
      <c r="A150"/>
      <c r="B150"/>
      <c r="C150"/>
      <c r="D150" s="129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s="58" customFormat="1" ht="12.75" customHeight="1" x14ac:dyDescent="0.25">
      <c r="A151"/>
      <c r="B151"/>
      <c r="C151"/>
      <c r="D151" s="129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s="78" customFormat="1" ht="12.75" customHeight="1" x14ac:dyDescent="0.25">
      <c r="A152"/>
      <c r="B152"/>
      <c r="C152"/>
      <c r="D152" s="129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s="58" customFormat="1" ht="12.75" customHeight="1" x14ac:dyDescent="0.25">
      <c r="A153"/>
      <c r="B153"/>
      <c r="C153"/>
      <c r="D153" s="129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s="58" customFormat="1" ht="12.75" customHeight="1" x14ac:dyDescent="0.25">
      <c r="A154"/>
      <c r="B154"/>
      <c r="C154"/>
      <c r="D154" s="129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s="78" customFormat="1" ht="12.75" customHeight="1" x14ac:dyDescent="0.25">
      <c r="A155"/>
      <c r="B155"/>
      <c r="C155"/>
      <c r="D155" s="129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s="58" customFormat="1" ht="12.75" customHeight="1" x14ac:dyDescent="0.25">
      <c r="A156"/>
      <c r="B156"/>
      <c r="C156"/>
      <c r="D156" s="129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s="58" customFormat="1" ht="12.75" customHeight="1" x14ac:dyDescent="0.25">
      <c r="A157"/>
      <c r="B157"/>
      <c r="C157"/>
      <c r="D157" s="129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s="58" customFormat="1" ht="12.75" customHeight="1" x14ac:dyDescent="0.25">
      <c r="A158"/>
      <c r="B158"/>
      <c r="C158"/>
      <c r="D158" s="129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s="78" customFormat="1" ht="12.75" customHeight="1" x14ac:dyDescent="0.25">
      <c r="A159"/>
      <c r="B159"/>
      <c r="C159"/>
      <c r="D159" s="12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s="58" customFormat="1" ht="12.75" customHeight="1" x14ac:dyDescent="0.25">
      <c r="A160"/>
      <c r="B160"/>
      <c r="C160"/>
      <c r="D160" s="129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s="58" customFormat="1" ht="12.75" customHeight="1" x14ac:dyDescent="0.25">
      <c r="A161"/>
      <c r="B161"/>
      <c r="C161"/>
      <c r="D161" s="129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s="58" customFormat="1" ht="12.75" customHeight="1" x14ac:dyDescent="0.25">
      <c r="A162"/>
      <c r="B162"/>
      <c r="C162"/>
      <c r="D162" s="129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s="58" customFormat="1" ht="12.75" customHeight="1" x14ac:dyDescent="0.25">
      <c r="A163"/>
      <c r="B163"/>
      <c r="C163"/>
      <c r="D163" s="129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s="58" customFormat="1" ht="12.75" customHeight="1" x14ac:dyDescent="0.25">
      <c r="A164"/>
      <c r="B164"/>
      <c r="C164"/>
      <c r="D164" s="129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s="58" customFormat="1" ht="12.75" customHeight="1" x14ac:dyDescent="0.25">
      <c r="A165"/>
      <c r="B165"/>
      <c r="C165"/>
      <c r="D165" s="129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s="58" customFormat="1" ht="12.75" customHeight="1" x14ac:dyDescent="0.25">
      <c r="A166"/>
      <c r="B166"/>
      <c r="C166"/>
      <c r="D166" s="129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s="58" customFormat="1" ht="12.75" customHeight="1" x14ac:dyDescent="0.25">
      <c r="A167"/>
      <c r="B167"/>
      <c r="C167"/>
      <c r="D167" s="129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s="78" customFormat="1" ht="12.75" customHeight="1" x14ac:dyDescent="0.25">
      <c r="A168"/>
      <c r="B168"/>
      <c r="C168"/>
      <c r="D168" s="129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ht="12.75" customHeight="1" x14ac:dyDescent="0.25"/>
    <row r="170" spans="1:17" s="53" customFormat="1" ht="12.75" customHeight="1" x14ac:dyDescent="0.25">
      <c r="A170"/>
      <c r="B170"/>
      <c r="C170"/>
      <c r="D170" s="129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ht="12.75" customHeight="1" x14ac:dyDescent="0.25"/>
    <row r="172" spans="1:17" s="58" customFormat="1" ht="12.75" customHeight="1" x14ac:dyDescent="0.25">
      <c r="A172"/>
      <c r="B172"/>
      <c r="C172"/>
      <c r="D172" s="129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s="58" customFormat="1" ht="12.75" customHeight="1" x14ac:dyDescent="0.25">
      <c r="A173"/>
      <c r="B173"/>
      <c r="C173"/>
      <c r="D173" s="129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s="58" customFormat="1" ht="12.75" customHeight="1" x14ac:dyDescent="0.25">
      <c r="A174"/>
      <c r="B174"/>
      <c r="C174"/>
      <c r="D174" s="129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s="58" customFormat="1" ht="12.75" customHeight="1" x14ac:dyDescent="0.25">
      <c r="A175"/>
      <c r="B175"/>
      <c r="C175"/>
      <c r="D175" s="129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s="58" customFormat="1" ht="12.75" customHeight="1" x14ac:dyDescent="0.25">
      <c r="A176"/>
      <c r="B176"/>
      <c r="C176"/>
      <c r="D176" s="129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s="58" customFormat="1" ht="12.75" customHeight="1" x14ac:dyDescent="0.25">
      <c r="A177"/>
      <c r="B177"/>
      <c r="C177"/>
      <c r="D177" s="129"/>
      <c r="E177"/>
      <c r="F177"/>
      <c r="G177"/>
      <c r="H177"/>
      <c r="I177"/>
      <c r="J177"/>
      <c r="K177"/>
      <c r="L177"/>
      <c r="M177"/>
      <c r="N177"/>
      <c r="O177"/>
      <c r="P177"/>
      <c r="Q177"/>
    </row>
  </sheetData>
  <mergeCells count="61">
    <mergeCell ref="A75:O75"/>
    <mergeCell ref="E64:J64"/>
    <mergeCell ref="E65:I65"/>
    <mergeCell ref="E66:I66"/>
    <mergeCell ref="E67:I67"/>
    <mergeCell ref="E68:I68"/>
    <mergeCell ref="E62:J62"/>
    <mergeCell ref="E63:I63"/>
    <mergeCell ref="A72:O72"/>
    <mergeCell ref="A73:K73"/>
    <mergeCell ref="A74:O74"/>
    <mergeCell ref="E57:I57"/>
    <mergeCell ref="E58:I58"/>
    <mergeCell ref="E59:J59"/>
    <mergeCell ref="E60:I60"/>
    <mergeCell ref="E61:I61"/>
    <mergeCell ref="E50:I50"/>
    <mergeCell ref="E53:J53"/>
    <mergeCell ref="E54:J54"/>
    <mergeCell ref="E55:I55"/>
    <mergeCell ref="E56:J56"/>
    <mergeCell ref="E45:J45"/>
    <mergeCell ref="E46:J46"/>
    <mergeCell ref="E47:J47"/>
    <mergeCell ref="E48:I48"/>
    <mergeCell ref="E49:J49"/>
    <mergeCell ref="E38:J38"/>
    <mergeCell ref="E39:J39"/>
    <mergeCell ref="E40:J40"/>
    <mergeCell ref="E42:J42"/>
    <mergeCell ref="E44:J44"/>
    <mergeCell ref="E33:J33"/>
    <mergeCell ref="E34:J34"/>
    <mergeCell ref="E35:J35"/>
    <mergeCell ref="E36:I36"/>
    <mergeCell ref="E37:I37"/>
    <mergeCell ref="E28:J28"/>
    <mergeCell ref="E29:I29"/>
    <mergeCell ref="E30:J30"/>
    <mergeCell ref="E31:J31"/>
    <mergeCell ref="E32:I32"/>
    <mergeCell ref="E23:J23"/>
    <mergeCell ref="E24:I24"/>
    <mergeCell ref="E25:J25"/>
    <mergeCell ref="E26:J26"/>
    <mergeCell ref="E27:I27"/>
    <mergeCell ref="E18:J18"/>
    <mergeCell ref="E19:I19"/>
    <mergeCell ref="E20:J20"/>
    <mergeCell ref="E21:J21"/>
    <mergeCell ref="E22:I22"/>
    <mergeCell ref="E13:I13"/>
    <mergeCell ref="E14:I14"/>
    <mergeCell ref="E15:J15"/>
    <mergeCell ref="E16:I16"/>
    <mergeCell ref="E17:J17"/>
    <mergeCell ref="A8:C8"/>
    <mergeCell ref="E8:I8"/>
    <mergeCell ref="E10:J10"/>
    <mergeCell ref="E11:I11"/>
    <mergeCell ref="E12:J12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Ivana Mrkovic Kusanovic</cp:lastModifiedBy>
  <cp:lastPrinted>2026-04-21T10:17:51Z</cp:lastPrinted>
  <dcterms:created xsi:type="dcterms:W3CDTF">2022-08-12T12:51:27Z</dcterms:created>
  <dcterms:modified xsi:type="dcterms:W3CDTF">2026-05-16T11:54:13Z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 JLP(R)S.xlsx</vt:lpwstr>
  </property>
</Properties>
</file>