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lara\Desktop\"/>
    </mc:Choice>
  </mc:AlternateContent>
  <xr:revisionPtr revIDLastSave="0" documentId="13_ncr:1_{BB21FB53-E409-4212-B8C1-97BA3DAF42F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F279" i="9"/>
  <c r="F278" i="9"/>
  <c r="F277" i="9"/>
  <c r="F276" i="9"/>
  <c r="L274" i="9"/>
  <c r="F274" i="9" s="1"/>
  <c r="H274" i="9"/>
  <c r="I273" i="9"/>
  <c r="H273" i="9"/>
  <c r="F273" i="9"/>
  <c r="E272" i="9"/>
  <c r="M271" i="9"/>
  <c r="L271" i="9"/>
  <c r="F271" i="9"/>
  <c r="E271" i="9"/>
  <c r="B271" i="9"/>
  <c r="M270" i="9"/>
  <c r="F270" i="9" s="1"/>
  <c r="B270" i="9" s="1"/>
  <c r="L270" i="9"/>
  <c r="E270" i="9"/>
  <c r="M269" i="9"/>
  <c r="L269" i="9"/>
  <c r="F269" i="9"/>
  <c r="E269" i="9"/>
  <c r="B269" i="9" s="1"/>
  <c r="M268" i="9"/>
  <c r="L268" i="9"/>
  <c r="F268" i="9"/>
  <c r="E268" i="9"/>
  <c r="B268" i="9" s="1"/>
  <c r="M267" i="9"/>
  <c r="L267" i="9"/>
  <c r="F267" i="9" s="1"/>
  <c r="B267" i="9" s="1"/>
  <c r="E267" i="9"/>
  <c r="M266" i="9"/>
  <c r="L266" i="9"/>
  <c r="F266" i="9" s="1"/>
  <c r="B266" i="9" s="1"/>
  <c r="E266" i="9"/>
  <c r="M265" i="9"/>
  <c r="L265" i="9"/>
  <c r="F265" i="9"/>
  <c r="E265" i="9"/>
  <c r="B265" i="9"/>
  <c r="M264" i="9"/>
  <c r="L264" i="9"/>
  <c r="F264" i="9"/>
  <c r="B264" i="9" s="1"/>
  <c r="E264" i="9"/>
  <c r="M263" i="9"/>
  <c r="L263" i="9"/>
  <c r="F263" i="9"/>
  <c r="E263" i="9"/>
  <c r="B263" i="9"/>
  <c r="M262" i="9"/>
  <c r="F262" i="9" s="1"/>
  <c r="L262" i="9"/>
  <c r="E262" i="9"/>
  <c r="M261" i="9"/>
  <c r="L261" i="9"/>
  <c r="F261" i="9"/>
  <c r="E261" i="9"/>
  <c r="B261" i="9" s="1"/>
  <c r="M260" i="9"/>
  <c r="L260" i="9"/>
  <c r="F260" i="9" s="1"/>
  <c r="E260" i="9"/>
  <c r="M259" i="9"/>
  <c r="L259" i="9"/>
  <c r="F259" i="9" s="1"/>
  <c r="B259" i="9" s="1"/>
  <c r="E259" i="9"/>
  <c r="M258" i="9"/>
  <c r="L258" i="9"/>
  <c r="F258" i="9" s="1"/>
  <c r="E258" i="9"/>
  <c r="B258" i="9"/>
  <c r="M257" i="9"/>
  <c r="L257" i="9"/>
  <c r="F257" i="9"/>
  <c r="E257" i="9"/>
  <c r="B257" i="9"/>
  <c r="M256" i="9"/>
  <c r="L256" i="9"/>
  <c r="F256" i="9"/>
  <c r="B256" i="9" s="1"/>
  <c r="E256" i="9"/>
  <c r="M255" i="9"/>
  <c r="L255" i="9"/>
  <c r="F255" i="9"/>
  <c r="E255" i="9"/>
  <c r="B255" i="9"/>
  <c r="M254" i="9"/>
  <c r="F254" i="9" s="1"/>
  <c r="L254" i="9"/>
  <c r="E254" i="9"/>
  <c r="M253" i="9"/>
  <c r="L253" i="9"/>
  <c r="F253" i="9"/>
  <c r="E253" i="9"/>
  <c r="B253" i="9" s="1"/>
  <c r="M252" i="9"/>
  <c r="L252" i="9"/>
  <c r="F252" i="9" s="1"/>
  <c r="E252" i="9"/>
  <c r="M251" i="9"/>
  <c r="L251" i="9"/>
  <c r="F251" i="9" s="1"/>
  <c r="B251" i="9" s="1"/>
  <c r="E251" i="9"/>
  <c r="M250" i="9"/>
  <c r="L250" i="9"/>
  <c r="F250" i="9" s="1"/>
  <c r="E250" i="9"/>
  <c r="B250" i="9"/>
  <c r="M249" i="9"/>
  <c r="L249" i="9"/>
  <c r="F249" i="9"/>
  <c r="E249" i="9"/>
  <c r="B249" i="9"/>
  <c r="M248" i="9"/>
  <c r="L248" i="9"/>
  <c r="F248" i="9"/>
  <c r="B248" i="9" s="1"/>
  <c r="E248" i="9"/>
  <c r="M247" i="9"/>
  <c r="L247" i="9"/>
  <c r="F247" i="9"/>
  <c r="E247" i="9"/>
  <c r="B247" i="9"/>
  <c r="M246" i="9"/>
  <c r="F246" i="9" s="1"/>
  <c r="B246" i="9" s="1"/>
  <c r="L246" i="9"/>
  <c r="E246" i="9"/>
  <c r="M245" i="9"/>
  <c r="L245" i="9"/>
  <c r="F245" i="9"/>
  <c r="E245" i="9"/>
  <c r="B245" i="9" s="1"/>
  <c r="M244" i="9"/>
  <c r="L244" i="9"/>
  <c r="F244" i="9"/>
  <c r="E244" i="9"/>
  <c r="B244" i="9" s="1"/>
  <c r="M243" i="9"/>
  <c r="L243" i="9"/>
  <c r="F243" i="9" s="1"/>
  <c r="B243" i="9" s="1"/>
  <c r="E243" i="9"/>
  <c r="M242" i="9"/>
  <c r="L242" i="9"/>
  <c r="F242" i="9" s="1"/>
  <c r="E242" i="9"/>
  <c r="B242" i="9"/>
  <c r="M241" i="9"/>
  <c r="L241" i="9"/>
  <c r="F241" i="9"/>
  <c r="E241" i="9"/>
  <c r="B241" i="9"/>
  <c r="M240" i="9"/>
  <c r="L240" i="9"/>
  <c r="F240" i="9"/>
  <c r="B240" i="9" s="1"/>
  <c r="E240" i="9"/>
  <c r="M239" i="9"/>
  <c r="L239" i="9"/>
  <c r="F239" i="9"/>
  <c r="E239" i="9"/>
  <c r="B239" i="9"/>
  <c r="M238" i="9"/>
  <c r="F238" i="9" s="1"/>
  <c r="B238" i="9" s="1"/>
  <c r="L238" i="9"/>
  <c r="E238" i="9"/>
  <c r="M237" i="9"/>
  <c r="L237" i="9"/>
  <c r="F237" i="9"/>
  <c r="E237" i="9"/>
  <c r="B237" i="9" s="1"/>
  <c r="M236" i="9"/>
  <c r="L236" i="9"/>
  <c r="F236" i="9"/>
  <c r="E236" i="9"/>
  <c r="B236" i="9" s="1"/>
  <c r="M235" i="9"/>
  <c r="L235" i="9"/>
  <c r="F235" i="9" s="1"/>
  <c r="B235" i="9" s="1"/>
  <c r="E235" i="9"/>
  <c r="M234" i="9"/>
  <c r="L234" i="9"/>
  <c r="F234" i="9" s="1"/>
  <c r="E234" i="9"/>
  <c r="B234" i="9"/>
  <c r="M233" i="9"/>
  <c r="L233" i="9"/>
  <c r="F233" i="9"/>
  <c r="E233" i="9"/>
  <c r="B233" i="9"/>
  <c r="M232" i="9"/>
  <c r="L232" i="9"/>
  <c r="F232" i="9"/>
  <c r="B232" i="9" s="1"/>
  <c r="E232" i="9"/>
  <c r="M231" i="9"/>
  <c r="L231" i="9"/>
  <c r="F231" i="9"/>
  <c r="E231" i="9"/>
  <c r="B231" i="9"/>
  <c r="M230" i="9"/>
  <c r="F230" i="9" s="1"/>
  <c r="B230" i="9" s="1"/>
  <c r="L230" i="9"/>
  <c r="E230" i="9"/>
  <c r="M229" i="9"/>
  <c r="L229" i="9"/>
  <c r="F229" i="9"/>
  <c r="E229" i="9"/>
  <c r="B229" i="9" s="1"/>
  <c r="M228" i="9"/>
  <c r="L228" i="9"/>
  <c r="F228" i="9"/>
  <c r="E228" i="9"/>
  <c r="B228" i="9" s="1"/>
  <c r="M227" i="9"/>
  <c r="L227" i="9"/>
  <c r="F227" i="9" s="1"/>
  <c r="B227" i="9" s="1"/>
  <c r="E227" i="9"/>
  <c r="M226" i="9"/>
  <c r="L226" i="9"/>
  <c r="F226" i="9" s="1"/>
  <c r="E226" i="9"/>
  <c r="B226" i="9"/>
  <c r="H225" i="9"/>
  <c r="G225" i="9"/>
  <c r="F225" i="9"/>
  <c r="E225" i="9"/>
  <c r="B225" i="9"/>
  <c r="M224" i="9"/>
  <c r="L224" i="9"/>
  <c r="F224" i="9"/>
  <c r="B224" i="9" s="1"/>
  <c r="E224" i="9"/>
  <c r="M223" i="9"/>
  <c r="L223" i="9"/>
  <c r="F223" i="9"/>
  <c r="E223" i="9"/>
  <c r="B223" i="9"/>
  <c r="M222" i="9"/>
  <c r="F222" i="9" s="1"/>
  <c r="B222" i="9" s="1"/>
  <c r="L222" i="9"/>
  <c r="E222" i="9"/>
  <c r="M221" i="9"/>
  <c r="L221" i="9"/>
  <c r="F221" i="9"/>
  <c r="E221" i="9"/>
  <c r="B221" i="9" s="1"/>
  <c r="M220" i="9"/>
  <c r="F220" i="9" s="1"/>
  <c r="L220" i="9"/>
  <c r="E220" i="9"/>
  <c r="M219" i="9"/>
  <c r="L219" i="9"/>
  <c r="E219" i="9"/>
  <c r="M218" i="9"/>
  <c r="L218" i="9"/>
  <c r="E218" i="9"/>
  <c r="M217" i="9"/>
  <c r="L217" i="9"/>
  <c r="E217" i="9"/>
  <c r="M216" i="9"/>
  <c r="L216" i="9"/>
  <c r="E216" i="9"/>
  <c r="M215" i="9"/>
  <c r="L215" i="9"/>
  <c r="F215" i="9"/>
  <c r="E215" i="9"/>
  <c r="B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F157" i="9"/>
  <c r="B157" i="9"/>
  <c r="H156" i="9"/>
  <c r="G156" i="9"/>
  <c r="F156" i="9"/>
  <c r="E156" i="9"/>
  <c r="B156" i="9"/>
  <c r="H155" i="9"/>
  <c r="G155" i="9"/>
  <c r="E155" i="9" s="1"/>
  <c r="F155" i="9"/>
  <c r="H154" i="9"/>
  <c r="G154" i="9"/>
  <c r="E154" i="9" s="1"/>
  <c r="B154" i="9" s="1"/>
  <c r="F154" i="9"/>
  <c r="H153" i="9"/>
  <c r="E153" i="9" s="1"/>
  <c r="B153" i="9" s="1"/>
  <c r="G153" i="9"/>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c r="H147" i="9"/>
  <c r="G147" i="9"/>
  <c r="E147" i="9" s="1"/>
  <c r="B147" i="9" s="1"/>
  <c r="F147" i="9"/>
  <c r="H146" i="9"/>
  <c r="G146" i="9"/>
  <c r="E146" i="9" s="1"/>
  <c r="B146" i="9" s="1"/>
  <c r="F146" i="9"/>
  <c r="H145" i="9"/>
  <c r="G145" i="9"/>
  <c r="F145" i="9"/>
  <c r="H144" i="9"/>
  <c r="G144" i="9"/>
  <c r="F144" i="9"/>
  <c r="E144" i="9"/>
  <c r="B144" i="9" s="1"/>
  <c r="H143" i="9"/>
  <c r="G143" i="9"/>
  <c r="F143" i="9"/>
  <c r="E143" i="9"/>
  <c r="B143" i="9" s="1"/>
  <c r="F142" i="9"/>
  <c r="H141" i="9"/>
  <c r="G141" i="9"/>
  <c r="E141" i="9" s="1"/>
  <c r="F141" i="9"/>
  <c r="B141" i="9"/>
  <c r="H140" i="9"/>
  <c r="G140" i="9"/>
  <c r="F140" i="9"/>
  <c r="E140" i="9"/>
  <c r="B140" i="9"/>
  <c r="H139" i="9"/>
  <c r="G139" i="9"/>
  <c r="E139" i="9" s="1"/>
  <c r="B139" i="9" s="1"/>
  <c r="F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c r="H131" i="9"/>
  <c r="G131" i="9"/>
  <c r="E131" i="9" s="1"/>
  <c r="F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F125" i="9"/>
  <c r="B125" i="9"/>
  <c r="H124" i="9"/>
  <c r="G124" i="9"/>
  <c r="F124" i="9"/>
  <c r="E124" i="9"/>
  <c r="B124" i="9"/>
  <c r="H123" i="9"/>
  <c r="G123" i="9"/>
  <c r="E123" i="9" s="1"/>
  <c r="F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F117" i="9"/>
  <c r="B117" i="9"/>
  <c r="H116" i="9"/>
  <c r="G116" i="9"/>
  <c r="F116" i="9"/>
  <c r="E116" i="9"/>
  <c r="B116" i="9"/>
  <c r="H115" i="9"/>
  <c r="G115" i="9"/>
  <c r="E115" i="9" s="1"/>
  <c r="F115" i="9"/>
  <c r="H114" i="9"/>
  <c r="G114" i="9"/>
  <c r="E114" i="9" s="1"/>
  <c r="B114" i="9" s="1"/>
  <c r="F114" i="9"/>
  <c r="H113" i="9"/>
  <c r="G113" i="9"/>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c r="H107" i="9"/>
  <c r="G107" i="9"/>
  <c r="E107" i="9" s="1"/>
  <c r="B107" i="9" s="1"/>
  <c r="F107" i="9"/>
  <c r="H106" i="9"/>
  <c r="G106" i="9"/>
  <c r="E106" i="9" s="1"/>
  <c r="B106" i="9" s="1"/>
  <c r="F106" i="9"/>
  <c r="H105" i="9"/>
  <c r="G105" i="9"/>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c r="H99" i="9"/>
  <c r="G99" i="9"/>
  <c r="E99" i="9" s="1"/>
  <c r="B99" i="9" s="1"/>
  <c r="F99" i="9"/>
  <c r="H98" i="9"/>
  <c r="G98" i="9"/>
  <c r="E98" i="9" s="1"/>
  <c r="B98" i="9" s="1"/>
  <c r="F98" i="9"/>
  <c r="H97" i="9"/>
  <c r="G97" i="9"/>
  <c r="F97" i="9"/>
  <c r="H96" i="9"/>
  <c r="G96" i="9"/>
  <c r="F96" i="9"/>
  <c r="E96" i="9"/>
  <c r="B96" i="9" s="1"/>
  <c r="H95" i="9"/>
  <c r="G95" i="9"/>
  <c r="F95" i="9"/>
  <c r="E95" i="9"/>
  <c r="B95" i="9" s="1"/>
  <c r="H94" i="9"/>
  <c r="G94" i="9"/>
  <c r="E94" i="9" s="1"/>
  <c r="B94" i="9" s="1"/>
  <c r="F94" i="9"/>
  <c r="H93" i="9"/>
  <c r="G93" i="9"/>
  <c r="E93" i="9" s="1"/>
  <c r="F93" i="9"/>
  <c r="B93" i="9"/>
  <c r="H92" i="9"/>
  <c r="G92" i="9"/>
  <c r="F92" i="9"/>
  <c r="E92" i="9"/>
  <c r="B92" i="9"/>
  <c r="H91" i="9"/>
  <c r="G91" i="9"/>
  <c r="E91" i="9" s="1"/>
  <c r="B91" i="9" s="1"/>
  <c r="F91" i="9"/>
  <c r="H90" i="9"/>
  <c r="G90" i="9"/>
  <c r="E90" i="9" s="1"/>
  <c r="B90" i="9" s="1"/>
  <c r="F90" i="9"/>
  <c r="H89" i="9"/>
  <c r="G89" i="9"/>
  <c r="F89" i="9"/>
  <c r="H88" i="9"/>
  <c r="G88" i="9"/>
  <c r="F88" i="9"/>
  <c r="E88" i="9"/>
  <c r="B88" i="9" s="1"/>
  <c r="H87" i="9"/>
  <c r="G87" i="9"/>
  <c r="F87" i="9"/>
  <c r="E87" i="9"/>
  <c r="B87" i="9" s="1"/>
  <c r="H86" i="9"/>
  <c r="G86" i="9"/>
  <c r="E86" i="9" s="1"/>
  <c r="B86" i="9" s="1"/>
  <c r="F86" i="9"/>
  <c r="H85" i="9"/>
  <c r="G85" i="9"/>
  <c r="E85" i="9" s="1"/>
  <c r="F85" i="9"/>
  <c r="B85" i="9"/>
  <c r="H84" i="9"/>
  <c r="G84" i="9"/>
  <c r="F84" i="9"/>
  <c r="E84" i="9"/>
  <c r="B84" i="9"/>
  <c r="H83" i="9"/>
  <c r="G83" i="9"/>
  <c r="E83" i="9" s="1"/>
  <c r="B83" i="9" s="1"/>
  <c r="F83" i="9"/>
  <c r="H82" i="9"/>
  <c r="G82" i="9"/>
  <c r="E82" i="9" s="1"/>
  <c r="B82" i="9" s="1"/>
  <c r="F82" i="9"/>
  <c r="H81" i="9"/>
  <c r="G81" i="9"/>
  <c r="F81" i="9"/>
  <c r="H80" i="9"/>
  <c r="G80" i="9"/>
  <c r="F80" i="9"/>
  <c r="E80" i="9"/>
  <c r="B80" i="9" s="1"/>
  <c r="H79" i="9"/>
  <c r="G79" i="9"/>
  <c r="F79" i="9"/>
  <c r="E79" i="9"/>
  <c r="B79" i="9" s="1"/>
  <c r="H78" i="9"/>
  <c r="G78" i="9"/>
  <c r="E78" i="9" s="1"/>
  <c r="B78" i="9" s="1"/>
  <c r="F78" i="9"/>
  <c r="H77" i="9"/>
  <c r="G77" i="9"/>
  <c r="E77" i="9" s="1"/>
  <c r="F77" i="9"/>
  <c r="B77" i="9"/>
  <c r="H76" i="9"/>
  <c r="G76" i="9"/>
  <c r="F76" i="9"/>
  <c r="E76" i="9"/>
  <c r="B76" i="9"/>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F69" i="9"/>
  <c r="B69" i="9"/>
  <c r="H68" i="9"/>
  <c r="G68" i="9"/>
  <c r="F68" i="9"/>
  <c r="E68" i="9"/>
  <c r="B68" i="9"/>
  <c r="H67" i="9"/>
  <c r="G67" i="9"/>
  <c r="E67" i="9" s="1"/>
  <c r="F67" i="9"/>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F61" i="9"/>
  <c r="B61" i="9"/>
  <c r="H60" i="9"/>
  <c r="G60" i="9"/>
  <c r="F60" i="9"/>
  <c r="E60" i="9"/>
  <c r="B60" i="9"/>
  <c r="H59" i="9"/>
  <c r="G59" i="9"/>
  <c r="E59" i="9" s="1"/>
  <c r="F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F53" i="9"/>
  <c r="B53" i="9"/>
  <c r="H52" i="9"/>
  <c r="G52" i="9"/>
  <c r="F52" i="9"/>
  <c r="E52" i="9"/>
  <c r="B52" i="9"/>
  <c r="H51" i="9"/>
  <c r="G51" i="9"/>
  <c r="E51" i="9" s="1"/>
  <c r="F51" i="9"/>
  <c r="H50" i="9"/>
  <c r="G50" i="9"/>
  <c r="E50" i="9" s="1"/>
  <c r="B50" i="9" s="1"/>
  <c r="F50" i="9"/>
  <c r="H49" i="9"/>
  <c r="G49" i="9"/>
  <c r="F49" i="9"/>
  <c r="H48" i="9"/>
  <c r="G48" i="9"/>
  <c r="F48" i="9"/>
  <c r="E48" i="9"/>
  <c r="B48" i="9" s="1"/>
  <c r="H47" i="9"/>
  <c r="G47" i="9"/>
  <c r="F47" i="9"/>
  <c r="E47" i="9"/>
  <c r="B47" i="9" s="1"/>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c r="H35" i="9"/>
  <c r="G35" i="9"/>
  <c r="E35" i="9" s="1"/>
  <c r="B35" i="9" s="1"/>
  <c r="F35" i="9"/>
  <c r="H34" i="9"/>
  <c r="G34" i="9"/>
  <c r="E34" i="9" s="1"/>
  <c r="B34" i="9" s="1"/>
  <c r="F34" i="9"/>
  <c r="H33" i="9"/>
  <c r="G33" i="9"/>
  <c r="F33" i="9"/>
  <c r="H32" i="9"/>
  <c r="E32" i="9" s="1"/>
  <c r="B32" i="9" s="1"/>
  <c r="G32" i="9"/>
  <c r="F32" i="9"/>
  <c r="H31" i="9"/>
  <c r="G31" i="9"/>
  <c r="F31" i="9"/>
  <c r="E31" i="9"/>
  <c r="B31" i="9" s="1"/>
  <c r="H30" i="9"/>
  <c r="G30" i="9"/>
  <c r="E30" i="9" s="1"/>
  <c r="B30" i="9" s="1"/>
  <c r="F30" i="9"/>
  <c r="H29" i="9"/>
  <c r="G29" i="9"/>
  <c r="F29" i="9"/>
  <c r="H28" i="9"/>
  <c r="G28" i="9"/>
  <c r="F28" i="9"/>
  <c r="E28" i="9"/>
  <c r="B28" i="9" s="1"/>
  <c r="H27" i="9"/>
  <c r="G27" i="9"/>
  <c r="F27" i="9"/>
  <c r="E27" i="9"/>
  <c r="B27" i="9" s="1"/>
  <c r="H26" i="9"/>
  <c r="G26" i="9"/>
  <c r="F26" i="9"/>
  <c r="H25" i="9"/>
  <c r="G25" i="9"/>
  <c r="F25" i="9"/>
  <c r="H24" i="9"/>
  <c r="E24" i="9" s="1"/>
  <c r="B24" i="9" s="1"/>
  <c r="G24" i="9"/>
  <c r="F24" i="9"/>
  <c r="H23" i="9"/>
  <c r="G23" i="9"/>
  <c r="F23" i="9"/>
  <c r="E23" i="9"/>
  <c r="B23" i="9" s="1"/>
  <c r="H22" i="9"/>
  <c r="G22" i="9"/>
  <c r="F22" i="9"/>
  <c r="H21" i="9"/>
  <c r="E21" i="9" s="1"/>
  <c r="B21" i="9" s="1"/>
  <c r="G21" i="9"/>
  <c r="F21" i="9"/>
  <c r="F20" i="9"/>
  <c r="F4" i="9"/>
  <c r="O3" i="9"/>
  <c r="G274" i="9" s="1"/>
  <c r="I3" i="9"/>
  <c r="H3" i="9"/>
  <c r="G3" i="9"/>
  <c r="D101" i="8"/>
  <c r="C1576" i="1" s="1"/>
  <c r="H1576" i="1" s="1"/>
  <c r="D95" i="8"/>
  <c r="D90" i="8"/>
  <c r="D85" i="8"/>
  <c r="D80" i="8"/>
  <c r="D75" i="8"/>
  <c r="D70" i="8"/>
  <c r="D65" i="8"/>
  <c r="D60" i="8"/>
  <c r="D55" i="8"/>
  <c r="C1530" i="1" s="1"/>
  <c r="H1530" i="1" s="1"/>
  <c r="D50" i="8"/>
  <c r="D44" i="8"/>
  <c r="D36" i="8"/>
  <c r="D26" i="8"/>
  <c r="D24" i="8" s="1"/>
  <c r="D18" i="8"/>
  <c r="D8" i="8"/>
  <c r="D6" i="8" s="1"/>
  <c r="C1481" i="1" s="1"/>
  <c r="H1481" i="1" s="1"/>
  <c r="E44" i="7"/>
  <c r="E38" i="7" s="1"/>
  <c r="I31" i="3" s="1"/>
  <c r="D44" i="7"/>
  <c r="E39" i="7"/>
  <c r="D39" i="7"/>
  <c r="D38" i="7" s="1"/>
  <c r="E30" i="7"/>
  <c r="D30" i="7"/>
  <c r="D22" i="7" s="1"/>
  <c r="E23" i="7"/>
  <c r="E22" i="7" s="1"/>
  <c r="D23" i="7"/>
  <c r="E7" i="7"/>
  <c r="D7" i="7"/>
  <c r="E6" i="7"/>
  <c r="D6" i="7"/>
  <c r="C1437" i="1"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D35" i="6" s="1"/>
  <c r="F35"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4" i="5"/>
  <c r="F243" i="5"/>
  <c r="E242" i="5"/>
  <c r="D242" i="5"/>
  <c r="F242" i="5" s="1"/>
  <c r="F241" i="5"/>
  <c r="F240" i="5"/>
  <c r="E239" i="5"/>
  <c r="E238" i="5" s="1"/>
  <c r="D1215" i="1" s="1"/>
  <c r="D239" i="5"/>
  <c r="D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6" i="5" s="1"/>
  <c r="F205" i="5"/>
  <c r="F204" i="5"/>
  <c r="F203" i="5"/>
  <c r="F202" i="5"/>
  <c r="F201" i="5"/>
  <c r="F200" i="5"/>
  <c r="F199" i="5"/>
  <c r="F198" i="5"/>
  <c r="E198" i="5"/>
  <c r="D198" i="5"/>
  <c r="F197" i="5"/>
  <c r="F196" i="5"/>
  <c r="F195" i="5"/>
  <c r="F194" i="5"/>
  <c r="F193" i="5"/>
  <c r="F192" i="5"/>
  <c r="E191" i="5"/>
  <c r="D191" i="5"/>
  <c r="D190" i="5" s="1"/>
  <c r="E190" i="5"/>
  <c r="H291"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E69" i="5" s="1"/>
  <c r="D1047" i="1" s="1"/>
  <c r="D70" i="5"/>
  <c r="F70"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E535" i="4"/>
  <c r="D535" i="4"/>
  <c r="F535" i="4" s="1"/>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417" i="4"/>
  <c r="C412" i="1" s="1"/>
  <c r="E416" i="4"/>
  <c r="D416" i="4"/>
  <c r="F416" i="4" s="1"/>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E311" i="4" s="1"/>
  <c r="D306" i="1" s="1"/>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E225" i="4"/>
  <c r="D225"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F51" i="4"/>
  <c r="E51" i="4"/>
  <c r="D51" i="4"/>
  <c r="E50" i="4"/>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F7" i="4"/>
  <c r="D7" i="4"/>
  <c r="G36" i="3"/>
  <c r="B36" i="3"/>
  <c r="G35" i="3"/>
  <c r="B35" i="3"/>
  <c r="G34" i="3"/>
  <c r="B34" i="3"/>
  <c r="I33" i="3"/>
  <c r="G33" i="3"/>
  <c r="B33" i="3"/>
  <c r="I32" i="3"/>
  <c r="H32" i="3"/>
  <c r="G32" i="3"/>
  <c r="B32" i="3"/>
  <c r="H31" i="3"/>
  <c r="G31" i="3"/>
  <c r="B31" i="3"/>
  <c r="I30" i="3"/>
  <c r="H30" i="3"/>
  <c r="G30" i="3"/>
  <c r="B30" i="3"/>
  <c r="G29" i="3"/>
  <c r="B29" i="3"/>
  <c r="G28" i="3"/>
  <c r="B28"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H1577" i="1" s="1"/>
  <c r="G1575" i="1"/>
  <c r="C1575" i="1"/>
  <c r="H1575" i="1" s="1"/>
  <c r="C1574" i="1"/>
  <c r="G1574" i="1" s="1"/>
  <c r="C1573" i="1"/>
  <c r="H1573" i="1" s="1"/>
  <c r="H1572" i="1"/>
  <c r="G1572" i="1"/>
  <c r="C1572" i="1"/>
  <c r="H1571" i="1"/>
  <c r="G1571" i="1"/>
  <c r="C1571" i="1"/>
  <c r="C1570" i="1"/>
  <c r="H1570" i="1" s="1"/>
  <c r="C1569" i="1"/>
  <c r="H1569" i="1" s="1"/>
  <c r="H1568" i="1"/>
  <c r="G1568" i="1"/>
  <c r="C1568" i="1"/>
  <c r="G1567" i="1"/>
  <c r="C1567" i="1"/>
  <c r="H1567" i="1" s="1"/>
  <c r="C1566" i="1"/>
  <c r="G1566" i="1" s="1"/>
  <c r="C1565" i="1"/>
  <c r="H1565" i="1" s="1"/>
  <c r="H1564" i="1"/>
  <c r="G1564" i="1"/>
  <c r="C1564" i="1"/>
  <c r="H1563" i="1"/>
  <c r="G1563" i="1"/>
  <c r="C1563" i="1"/>
  <c r="C1562" i="1"/>
  <c r="H1562" i="1" s="1"/>
  <c r="C1561" i="1"/>
  <c r="H1561" i="1" s="1"/>
  <c r="H1560" i="1"/>
  <c r="G1560" i="1"/>
  <c r="C1560" i="1"/>
  <c r="G1559" i="1"/>
  <c r="C1559" i="1"/>
  <c r="H1559" i="1" s="1"/>
  <c r="C1558" i="1"/>
  <c r="G1558" i="1" s="1"/>
  <c r="C1557" i="1"/>
  <c r="H1557" i="1" s="1"/>
  <c r="H1556" i="1"/>
  <c r="G1556" i="1"/>
  <c r="C1556" i="1"/>
  <c r="H1555" i="1"/>
  <c r="G1555" i="1"/>
  <c r="C1555" i="1"/>
  <c r="C1554" i="1"/>
  <c r="H1554" i="1" s="1"/>
  <c r="C1553" i="1"/>
  <c r="H1553" i="1" s="1"/>
  <c r="H1552" i="1"/>
  <c r="G1552" i="1"/>
  <c r="C1552" i="1"/>
  <c r="G1551" i="1"/>
  <c r="C1551" i="1"/>
  <c r="H1551" i="1" s="1"/>
  <c r="C1550" i="1"/>
  <c r="G1550" i="1" s="1"/>
  <c r="C1549" i="1"/>
  <c r="H1549" i="1" s="1"/>
  <c r="H1548" i="1"/>
  <c r="G1548" i="1"/>
  <c r="C1548" i="1"/>
  <c r="H1547" i="1"/>
  <c r="G1547" i="1"/>
  <c r="C1547" i="1"/>
  <c r="C1546" i="1"/>
  <c r="H1546" i="1" s="1"/>
  <c r="C1545" i="1"/>
  <c r="H1545" i="1" s="1"/>
  <c r="H1544" i="1"/>
  <c r="G1544" i="1"/>
  <c r="C1544" i="1"/>
  <c r="G1543" i="1"/>
  <c r="C1543" i="1"/>
  <c r="H1543" i="1" s="1"/>
  <c r="C1542" i="1"/>
  <c r="G1542" i="1" s="1"/>
  <c r="C1541" i="1"/>
  <c r="H1541" i="1" s="1"/>
  <c r="H1540" i="1"/>
  <c r="G1540" i="1"/>
  <c r="C1540" i="1"/>
  <c r="H1539" i="1"/>
  <c r="G1539" i="1"/>
  <c r="C1539" i="1"/>
  <c r="C1538" i="1"/>
  <c r="H1538" i="1" s="1"/>
  <c r="C1537" i="1"/>
  <c r="H1537" i="1" s="1"/>
  <c r="H1536" i="1"/>
  <c r="G1536" i="1"/>
  <c r="C1536" i="1"/>
  <c r="G1535" i="1"/>
  <c r="C1535" i="1"/>
  <c r="H1535" i="1" s="1"/>
  <c r="C1534" i="1"/>
  <c r="G1534" i="1" s="1"/>
  <c r="C1533" i="1"/>
  <c r="H1533" i="1" s="1"/>
  <c r="H1532" i="1"/>
  <c r="G1532" i="1"/>
  <c r="C1532" i="1"/>
  <c r="G1531" i="1"/>
  <c r="C1531" i="1"/>
  <c r="H1531" i="1" s="1"/>
  <c r="C1529" i="1"/>
  <c r="H1529" i="1" s="1"/>
  <c r="H1528" i="1"/>
  <c r="C1528" i="1"/>
  <c r="G1528" i="1" s="1"/>
  <c r="G1527" i="1"/>
  <c r="C1527" i="1"/>
  <c r="H1527" i="1" s="1"/>
  <c r="C1526" i="1"/>
  <c r="G1526" i="1" s="1"/>
  <c r="C1525" i="1"/>
  <c r="H1525" i="1" s="1"/>
  <c r="H1523" i="1"/>
  <c r="G1523" i="1"/>
  <c r="C1523" i="1"/>
  <c r="C1522" i="1"/>
  <c r="H1522" i="1" s="1"/>
  <c r="C1521" i="1"/>
  <c r="H1521" i="1" s="1"/>
  <c r="H1520" i="1"/>
  <c r="C1520" i="1"/>
  <c r="G1520" i="1" s="1"/>
  <c r="G1519" i="1"/>
  <c r="C1519" i="1"/>
  <c r="H1519" i="1" s="1"/>
  <c r="H1516" i="1"/>
  <c r="G1516" i="1"/>
  <c r="C1516" i="1"/>
  <c r="H1515" i="1"/>
  <c r="G1515" i="1"/>
  <c r="C1515" i="1"/>
  <c r="C1514" i="1"/>
  <c r="H1514" i="1" s="1"/>
  <c r="C1513" i="1"/>
  <c r="H1513" i="1" s="1"/>
  <c r="H1512" i="1"/>
  <c r="G1512" i="1"/>
  <c r="C1512" i="1"/>
  <c r="G1511" i="1"/>
  <c r="C1511" i="1"/>
  <c r="H1511" i="1" s="1"/>
  <c r="C1510" i="1"/>
  <c r="G1510" i="1" s="1"/>
  <c r="C1509" i="1"/>
  <c r="H1509" i="1" s="1"/>
  <c r="H1508" i="1"/>
  <c r="G1508" i="1"/>
  <c r="C1508" i="1"/>
  <c r="H1507" i="1"/>
  <c r="G1507" i="1"/>
  <c r="C1507" i="1"/>
  <c r="C1506" i="1"/>
  <c r="H1506" i="1" s="1"/>
  <c r="C1505" i="1"/>
  <c r="H1505" i="1" s="1"/>
  <c r="H1504" i="1"/>
  <c r="G1504" i="1"/>
  <c r="C1504" i="1"/>
  <c r="C1503" i="1"/>
  <c r="H1503" i="1" s="1"/>
  <c r="C1502" i="1"/>
  <c r="G1502" i="1" s="1"/>
  <c r="H1500" i="1"/>
  <c r="G1500" i="1"/>
  <c r="C1500" i="1"/>
  <c r="C1499" i="1"/>
  <c r="G1499" i="1" s="1"/>
  <c r="C1498" i="1"/>
  <c r="H1498" i="1" s="1"/>
  <c r="C1497" i="1"/>
  <c r="H1497" i="1" s="1"/>
  <c r="H1496" i="1"/>
  <c r="G1496" i="1"/>
  <c r="C1496" i="1"/>
  <c r="G1495" i="1"/>
  <c r="C1495" i="1"/>
  <c r="H1495" i="1" s="1"/>
  <c r="C1494" i="1"/>
  <c r="G1494" i="1" s="1"/>
  <c r="C1493" i="1"/>
  <c r="H1493" i="1" s="1"/>
  <c r="C1492" i="1"/>
  <c r="G1492" i="1" s="1"/>
  <c r="H1491" i="1"/>
  <c r="G1491" i="1"/>
  <c r="C1491" i="1"/>
  <c r="C1490" i="1"/>
  <c r="H1490" i="1" s="1"/>
  <c r="C1489" i="1"/>
  <c r="H1489" i="1" s="1"/>
  <c r="H1488" i="1"/>
  <c r="G1488" i="1"/>
  <c r="C1488" i="1"/>
  <c r="G1487" i="1"/>
  <c r="C1487" i="1"/>
  <c r="H1487" i="1" s="1"/>
  <c r="C1486" i="1"/>
  <c r="G1486" i="1" s="1"/>
  <c r="H1485" i="1"/>
  <c r="C1485" i="1"/>
  <c r="G1485" i="1" s="1"/>
  <c r="H1484" i="1"/>
  <c r="C1484" i="1"/>
  <c r="G1484" i="1" s="1"/>
  <c r="C1483" i="1"/>
  <c r="H1483" i="1" s="1"/>
  <c r="C1482" i="1"/>
  <c r="H1482" i="1" s="1"/>
  <c r="H1480" i="1"/>
  <c r="C1480" i="1"/>
  <c r="G1480" i="1" s="1"/>
  <c r="D1479" i="1"/>
  <c r="C1479" i="1"/>
  <c r="J1479" i="1" s="1"/>
  <c r="G1478" i="1"/>
  <c r="D1478" i="1"/>
  <c r="J1478" i="1" s="1"/>
  <c r="C1478" i="1"/>
  <c r="H1478" i="1" s="1"/>
  <c r="D1477" i="1"/>
  <c r="C1477" i="1"/>
  <c r="J1477" i="1" s="1"/>
  <c r="J1476" i="1"/>
  <c r="H1476" i="1"/>
  <c r="G1476" i="1"/>
  <c r="I1476" i="1" s="1"/>
  <c r="D1476" i="1"/>
  <c r="C1476" i="1"/>
  <c r="G1475" i="1"/>
  <c r="D1475" i="1"/>
  <c r="C1475" i="1"/>
  <c r="H1475" i="1" s="1"/>
  <c r="D1474" i="1"/>
  <c r="C1474" i="1"/>
  <c r="J1474" i="1" s="1"/>
  <c r="J1473" i="1"/>
  <c r="H1473" i="1"/>
  <c r="G1473" i="1"/>
  <c r="I1473" i="1" s="1"/>
  <c r="D1473" i="1"/>
  <c r="C1473" i="1"/>
  <c r="D1472" i="1"/>
  <c r="C1472" i="1"/>
  <c r="J1472" i="1" s="1"/>
  <c r="G1471" i="1"/>
  <c r="I1471" i="1" s="1"/>
  <c r="D1471" i="1"/>
  <c r="J1471" i="1" s="1"/>
  <c r="C1471" i="1"/>
  <c r="H1471" i="1" s="1"/>
  <c r="H1470" i="1"/>
  <c r="G1470" i="1"/>
  <c r="D1470" i="1"/>
  <c r="C1470" i="1"/>
  <c r="G1469" i="1"/>
  <c r="D1469" i="1"/>
  <c r="C1469" i="1"/>
  <c r="H1469" i="1" s="1"/>
  <c r="D1468" i="1"/>
  <c r="C1468" i="1"/>
  <c r="J1468" i="1" s="1"/>
  <c r="J1467" i="1"/>
  <c r="H1467" i="1"/>
  <c r="G1467" i="1"/>
  <c r="I1467" i="1" s="1"/>
  <c r="D1467" i="1"/>
  <c r="C1467" i="1"/>
  <c r="D1466" i="1"/>
  <c r="C1466" i="1"/>
  <c r="J1466" i="1" s="1"/>
  <c r="G1465" i="1"/>
  <c r="D1465" i="1"/>
  <c r="J1465" i="1" s="1"/>
  <c r="C1465" i="1"/>
  <c r="D1464" i="1"/>
  <c r="C1464" i="1"/>
  <c r="J1464" i="1" s="1"/>
  <c r="J1463" i="1"/>
  <c r="H1463" i="1"/>
  <c r="G1463" i="1"/>
  <c r="I1463" i="1" s="1"/>
  <c r="D1463" i="1"/>
  <c r="C1463" i="1"/>
  <c r="D1462" i="1"/>
  <c r="C1462" i="1"/>
  <c r="J1462" i="1" s="1"/>
  <c r="D1461" i="1"/>
  <c r="C1461" i="1"/>
  <c r="H1461" i="1" s="1"/>
  <c r="J1460" i="1"/>
  <c r="H1460" i="1"/>
  <c r="G1460" i="1"/>
  <c r="I1460" i="1" s="1"/>
  <c r="D1460" i="1"/>
  <c r="C1460" i="1"/>
  <c r="D1459" i="1"/>
  <c r="C1459" i="1"/>
  <c r="J1459" i="1" s="1"/>
  <c r="G1458" i="1"/>
  <c r="D1458" i="1"/>
  <c r="J1458" i="1" s="1"/>
  <c r="C1458" i="1"/>
  <c r="D1457" i="1"/>
  <c r="C1457" i="1"/>
  <c r="J1457" i="1" s="1"/>
  <c r="J1456" i="1"/>
  <c r="H1456" i="1"/>
  <c r="G1456" i="1"/>
  <c r="I1456" i="1" s="1"/>
  <c r="D1456" i="1"/>
  <c r="C1456" i="1"/>
  <c r="D1455" i="1"/>
  <c r="C1455" i="1"/>
  <c r="J1455" i="1" s="1"/>
  <c r="D1454" i="1"/>
  <c r="C1454" i="1"/>
  <c r="H1454" i="1" s="1"/>
  <c r="D1453" i="1"/>
  <c r="C1453" i="1"/>
  <c r="H1453" i="1" s="1"/>
  <c r="G1452" i="1"/>
  <c r="D1452" i="1"/>
  <c r="C1452" i="1"/>
  <c r="J1452" i="1" s="1"/>
  <c r="D1451" i="1"/>
  <c r="C1451" i="1"/>
  <c r="J1451" i="1" s="1"/>
  <c r="J1450" i="1"/>
  <c r="H1450" i="1"/>
  <c r="G1450" i="1"/>
  <c r="I1450" i="1" s="1"/>
  <c r="D1450" i="1"/>
  <c r="C1450" i="1"/>
  <c r="D1449" i="1"/>
  <c r="C1449" i="1"/>
  <c r="J1449" i="1" s="1"/>
  <c r="G1448" i="1"/>
  <c r="D1448" i="1"/>
  <c r="J1448" i="1" s="1"/>
  <c r="C1448" i="1"/>
  <c r="D1447" i="1"/>
  <c r="C1447" i="1"/>
  <c r="J1447" i="1" s="1"/>
  <c r="J1446" i="1"/>
  <c r="H1446" i="1"/>
  <c r="G1446" i="1"/>
  <c r="I1446" i="1" s="1"/>
  <c r="D1446" i="1"/>
  <c r="C1446" i="1"/>
  <c r="H1445" i="1"/>
  <c r="D1445" i="1"/>
  <c r="C1445" i="1"/>
  <c r="J1445" i="1" s="1"/>
  <c r="D1444" i="1"/>
  <c r="J1444" i="1" s="1"/>
  <c r="C1444" i="1"/>
  <c r="H1444" i="1" s="1"/>
  <c r="H1443" i="1"/>
  <c r="D1443" i="1"/>
  <c r="C1443" i="1"/>
  <c r="G1443" i="1" s="1"/>
  <c r="I1443" i="1" s="1"/>
  <c r="J1442" i="1"/>
  <c r="D1442" i="1"/>
  <c r="G1442" i="1" s="1"/>
  <c r="I1442" i="1" s="1"/>
  <c r="C1442" i="1"/>
  <c r="H1442" i="1" s="1"/>
  <c r="H1441" i="1"/>
  <c r="D1441" i="1"/>
  <c r="C1441" i="1"/>
  <c r="J1441" i="1" s="1"/>
  <c r="D1440" i="1"/>
  <c r="J1440" i="1" s="1"/>
  <c r="C1440" i="1"/>
  <c r="H1440" i="1" s="1"/>
  <c r="D1439" i="1"/>
  <c r="C1439" i="1"/>
  <c r="G1439" i="1" s="1"/>
  <c r="D1438" i="1"/>
  <c r="C1438" i="1"/>
  <c r="D1437" i="1"/>
  <c r="H1434" i="1"/>
  <c r="D1434" i="1"/>
  <c r="C1434" i="1"/>
  <c r="G1434" i="1" s="1"/>
  <c r="H1433" i="1"/>
  <c r="G1433" i="1"/>
  <c r="D1433" i="1"/>
  <c r="C1433" i="1"/>
  <c r="H1432" i="1"/>
  <c r="D1432" i="1"/>
  <c r="C1432" i="1"/>
  <c r="G1432" i="1" s="1"/>
  <c r="H1431" i="1"/>
  <c r="G1431" i="1"/>
  <c r="D1431" i="1"/>
  <c r="C1431" i="1"/>
  <c r="H1430" i="1"/>
  <c r="D1430" i="1"/>
  <c r="C1430" i="1"/>
  <c r="G1430" i="1" s="1"/>
  <c r="H1429" i="1"/>
  <c r="G1429" i="1"/>
  <c r="D1429" i="1"/>
  <c r="C1429" i="1"/>
  <c r="H1428" i="1"/>
  <c r="D1428" i="1"/>
  <c r="C1428" i="1"/>
  <c r="G1428" i="1" s="1"/>
  <c r="H1427" i="1"/>
  <c r="G1427" i="1"/>
  <c r="D1427" i="1"/>
  <c r="C1427" i="1"/>
  <c r="H1426" i="1"/>
  <c r="D1426" i="1"/>
  <c r="C1426" i="1"/>
  <c r="G1426" i="1" s="1"/>
  <c r="H1425" i="1"/>
  <c r="G1425" i="1"/>
  <c r="D1425" i="1"/>
  <c r="C1425" i="1"/>
  <c r="H1424" i="1"/>
  <c r="D1424" i="1"/>
  <c r="C1424" i="1"/>
  <c r="G1424" i="1" s="1"/>
  <c r="H1423" i="1"/>
  <c r="G1423" i="1"/>
  <c r="D1423" i="1"/>
  <c r="C1423" i="1"/>
  <c r="H1422" i="1"/>
  <c r="D1422" i="1"/>
  <c r="C1422" i="1"/>
  <c r="G1422" i="1" s="1"/>
  <c r="H1421" i="1"/>
  <c r="G1421" i="1"/>
  <c r="D1421" i="1"/>
  <c r="C1421" i="1"/>
  <c r="D1420" i="1"/>
  <c r="C1420" i="1"/>
  <c r="H1419" i="1"/>
  <c r="G1419" i="1"/>
  <c r="D1419" i="1"/>
  <c r="C1419" i="1"/>
  <c r="H1418" i="1"/>
  <c r="D1418" i="1"/>
  <c r="C1418" i="1"/>
  <c r="G1418" i="1" s="1"/>
  <c r="H1417" i="1"/>
  <c r="G1417" i="1"/>
  <c r="D1417" i="1"/>
  <c r="C1417" i="1"/>
  <c r="H1416" i="1"/>
  <c r="D1416" i="1"/>
  <c r="C1416" i="1"/>
  <c r="G1416" i="1" s="1"/>
  <c r="H1415" i="1"/>
  <c r="G1415" i="1"/>
  <c r="D1415" i="1"/>
  <c r="C1415" i="1"/>
  <c r="H1414" i="1"/>
  <c r="D1414" i="1"/>
  <c r="C1414" i="1"/>
  <c r="G1414" i="1" s="1"/>
  <c r="H1413" i="1"/>
  <c r="G1413" i="1"/>
  <c r="D1413" i="1"/>
  <c r="C1413" i="1"/>
  <c r="H1412" i="1"/>
  <c r="D1412" i="1"/>
  <c r="C1412" i="1"/>
  <c r="G1412" i="1" s="1"/>
  <c r="H1411" i="1"/>
  <c r="G1411" i="1"/>
  <c r="D1411" i="1"/>
  <c r="C1411" i="1"/>
  <c r="D1410" i="1"/>
  <c r="C1410" i="1"/>
  <c r="D1409" i="1"/>
  <c r="C1409" i="1"/>
  <c r="H1409" i="1" s="1"/>
  <c r="C1408" i="1"/>
  <c r="H1407" i="1"/>
  <c r="G1407" i="1"/>
  <c r="D1407" i="1"/>
  <c r="C1407" i="1"/>
  <c r="H1406" i="1"/>
  <c r="D1406" i="1"/>
  <c r="C1406" i="1"/>
  <c r="G1406" i="1" s="1"/>
  <c r="H1405" i="1"/>
  <c r="G1405" i="1"/>
  <c r="D1405" i="1"/>
  <c r="C1405" i="1"/>
  <c r="H1404" i="1"/>
  <c r="D1404" i="1"/>
  <c r="C1404" i="1"/>
  <c r="G1404" i="1" s="1"/>
  <c r="H1403" i="1"/>
  <c r="G1403" i="1"/>
  <c r="D1403" i="1"/>
  <c r="C1403" i="1"/>
  <c r="H1402" i="1"/>
  <c r="D1402" i="1"/>
  <c r="C1402" i="1"/>
  <c r="G1402" i="1" s="1"/>
  <c r="H1401" i="1"/>
  <c r="G1401" i="1"/>
  <c r="D1401" i="1"/>
  <c r="C1401" i="1"/>
  <c r="H1400" i="1"/>
  <c r="D1400" i="1"/>
  <c r="C1400" i="1"/>
  <c r="G1400" i="1" s="1"/>
  <c r="H1399" i="1"/>
  <c r="G1399" i="1"/>
  <c r="D1399" i="1"/>
  <c r="C1399" i="1"/>
  <c r="H1398" i="1"/>
  <c r="D1398" i="1"/>
  <c r="C1398" i="1"/>
  <c r="G1398" i="1" s="1"/>
  <c r="H1397" i="1"/>
  <c r="G1397" i="1"/>
  <c r="D1397" i="1"/>
  <c r="C1397" i="1"/>
  <c r="H1396" i="1"/>
  <c r="D1396" i="1"/>
  <c r="C1396" i="1"/>
  <c r="G1396" i="1" s="1"/>
  <c r="H1395" i="1"/>
  <c r="G1395" i="1"/>
  <c r="D1395" i="1"/>
  <c r="C1395" i="1"/>
  <c r="H1394" i="1"/>
  <c r="D1394" i="1"/>
  <c r="C1394" i="1"/>
  <c r="G1394" i="1" s="1"/>
  <c r="H1393" i="1"/>
  <c r="G1393" i="1"/>
  <c r="D1393" i="1"/>
  <c r="C1393" i="1"/>
  <c r="H1392" i="1"/>
  <c r="D1392" i="1"/>
  <c r="C1392" i="1"/>
  <c r="G1392" i="1" s="1"/>
  <c r="H1391" i="1"/>
  <c r="G1391" i="1"/>
  <c r="D1391" i="1"/>
  <c r="C1391" i="1"/>
  <c r="H1390" i="1"/>
  <c r="D1390" i="1"/>
  <c r="C1390" i="1"/>
  <c r="G1390" i="1" s="1"/>
  <c r="H1389" i="1"/>
  <c r="G1389" i="1"/>
  <c r="D1389" i="1"/>
  <c r="C1389" i="1"/>
  <c r="H1388" i="1"/>
  <c r="D1388" i="1"/>
  <c r="C1388" i="1"/>
  <c r="G1388" i="1" s="1"/>
  <c r="H1387" i="1"/>
  <c r="G1387" i="1"/>
  <c r="D1387" i="1"/>
  <c r="C1387" i="1"/>
  <c r="H1386" i="1"/>
  <c r="D1386" i="1"/>
  <c r="C1386" i="1"/>
  <c r="G1386" i="1" s="1"/>
  <c r="H1385" i="1"/>
  <c r="G1385" i="1"/>
  <c r="D1385" i="1"/>
  <c r="C1385" i="1"/>
  <c r="H1384" i="1"/>
  <c r="D1384" i="1"/>
  <c r="C1384" i="1"/>
  <c r="G1384" i="1" s="1"/>
  <c r="H1383" i="1"/>
  <c r="G1383" i="1"/>
  <c r="D1383" i="1"/>
  <c r="C1383" i="1"/>
  <c r="H1382" i="1"/>
  <c r="D1382" i="1"/>
  <c r="C1382" i="1"/>
  <c r="G1382" i="1" s="1"/>
  <c r="H1381" i="1"/>
  <c r="G1381" i="1"/>
  <c r="D1381" i="1"/>
  <c r="C1381" i="1"/>
  <c r="H1380" i="1"/>
  <c r="D1380" i="1"/>
  <c r="C1380" i="1"/>
  <c r="G1380" i="1" s="1"/>
  <c r="H1379" i="1"/>
  <c r="G1379" i="1"/>
  <c r="D1379" i="1"/>
  <c r="C1379" i="1"/>
  <c r="H1378" i="1"/>
  <c r="D1378" i="1"/>
  <c r="C1378" i="1"/>
  <c r="G1378" i="1" s="1"/>
  <c r="H1377" i="1"/>
  <c r="G1377" i="1"/>
  <c r="D1377" i="1"/>
  <c r="C1377" i="1"/>
  <c r="H1376" i="1"/>
  <c r="D1376" i="1"/>
  <c r="C1376" i="1"/>
  <c r="G1376" i="1" s="1"/>
  <c r="H1375" i="1"/>
  <c r="G1375" i="1"/>
  <c r="D1375" i="1"/>
  <c r="C1375" i="1"/>
  <c r="H1374" i="1"/>
  <c r="D1374" i="1"/>
  <c r="C1374" i="1"/>
  <c r="G1374" i="1" s="1"/>
  <c r="H1373" i="1"/>
  <c r="G1373" i="1"/>
  <c r="D1373" i="1"/>
  <c r="C1373" i="1"/>
  <c r="H1372" i="1"/>
  <c r="D1372" i="1"/>
  <c r="C1372" i="1"/>
  <c r="G1372" i="1" s="1"/>
  <c r="H1371" i="1"/>
  <c r="G1371" i="1"/>
  <c r="D1371" i="1"/>
  <c r="C1371" i="1"/>
  <c r="H1370" i="1"/>
  <c r="D1370" i="1"/>
  <c r="C1370" i="1"/>
  <c r="G1370" i="1" s="1"/>
  <c r="H1369" i="1"/>
  <c r="G1369" i="1"/>
  <c r="D1369" i="1"/>
  <c r="C1369" i="1"/>
  <c r="H1368" i="1"/>
  <c r="D1368" i="1"/>
  <c r="C1368" i="1"/>
  <c r="G1368" i="1" s="1"/>
  <c r="H1367" i="1"/>
  <c r="G1367" i="1"/>
  <c r="D1367" i="1"/>
  <c r="C1367" i="1"/>
  <c r="H1366" i="1"/>
  <c r="D1366" i="1"/>
  <c r="C1366" i="1"/>
  <c r="G1366" i="1" s="1"/>
  <c r="H1365" i="1"/>
  <c r="G1365" i="1"/>
  <c r="D1365" i="1"/>
  <c r="C1365" i="1"/>
  <c r="H1364" i="1"/>
  <c r="D1364" i="1"/>
  <c r="C1364" i="1"/>
  <c r="G1364" i="1" s="1"/>
  <c r="H1363" i="1"/>
  <c r="G1363" i="1"/>
  <c r="D1363" i="1"/>
  <c r="C1363" i="1"/>
  <c r="H1362" i="1"/>
  <c r="D1362" i="1"/>
  <c r="C1362" i="1"/>
  <c r="G1362" i="1" s="1"/>
  <c r="H1361" i="1"/>
  <c r="G1361" i="1"/>
  <c r="D1361" i="1"/>
  <c r="C1361" i="1"/>
  <c r="H1360" i="1"/>
  <c r="D1360" i="1"/>
  <c r="C1360" i="1"/>
  <c r="G1360" i="1" s="1"/>
  <c r="H1359" i="1"/>
  <c r="G1359" i="1"/>
  <c r="D1359" i="1"/>
  <c r="C1359" i="1"/>
  <c r="H1358" i="1"/>
  <c r="D1358" i="1"/>
  <c r="C1358" i="1"/>
  <c r="G1358" i="1" s="1"/>
  <c r="H1357" i="1"/>
  <c r="G1357" i="1"/>
  <c r="D1357" i="1"/>
  <c r="C1357" i="1"/>
  <c r="H1356" i="1"/>
  <c r="D1356" i="1"/>
  <c r="C1356" i="1"/>
  <c r="G1356" i="1" s="1"/>
  <c r="H1355" i="1"/>
  <c r="G1355" i="1"/>
  <c r="D1355" i="1"/>
  <c r="C1355" i="1"/>
  <c r="H1354" i="1"/>
  <c r="D1354" i="1"/>
  <c r="C1354" i="1"/>
  <c r="G1354" i="1" s="1"/>
  <c r="H1353" i="1"/>
  <c r="G1353" i="1"/>
  <c r="D1353" i="1"/>
  <c r="C1353" i="1"/>
  <c r="H1352" i="1"/>
  <c r="D1352" i="1"/>
  <c r="C1352" i="1"/>
  <c r="G1352" i="1" s="1"/>
  <c r="H1351" i="1"/>
  <c r="G1351" i="1"/>
  <c r="D1351" i="1"/>
  <c r="C1351" i="1"/>
  <c r="H1350" i="1"/>
  <c r="D1350" i="1"/>
  <c r="C1350" i="1"/>
  <c r="G1350" i="1" s="1"/>
  <c r="H1349" i="1"/>
  <c r="G1349" i="1"/>
  <c r="D1349" i="1"/>
  <c r="C1349" i="1"/>
  <c r="H1348" i="1"/>
  <c r="D1348" i="1"/>
  <c r="C1348" i="1"/>
  <c r="G1348" i="1" s="1"/>
  <c r="H1347" i="1"/>
  <c r="G1347" i="1"/>
  <c r="D1347" i="1"/>
  <c r="C1347" i="1"/>
  <c r="H1346" i="1"/>
  <c r="D1346" i="1"/>
  <c r="C1346" i="1"/>
  <c r="G1346" i="1" s="1"/>
  <c r="H1345" i="1"/>
  <c r="G1345" i="1"/>
  <c r="D1345" i="1"/>
  <c r="C1345" i="1"/>
  <c r="H1344" i="1"/>
  <c r="D1344" i="1"/>
  <c r="C1344" i="1"/>
  <c r="G1344" i="1" s="1"/>
  <c r="H1343" i="1"/>
  <c r="G1343" i="1"/>
  <c r="D1343" i="1"/>
  <c r="C1343" i="1"/>
  <c r="H1342" i="1"/>
  <c r="D1342" i="1"/>
  <c r="C1342" i="1"/>
  <c r="G1342" i="1" s="1"/>
  <c r="H1341" i="1"/>
  <c r="G1341" i="1"/>
  <c r="D1341" i="1"/>
  <c r="C1341" i="1"/>
  <c r="H1340" i="1"/>
  <c r="D1340" i="1"/>
  <c r="C1340" i="1"/>
  <c r="G1340" i="1" s="1"/>
  <c r="H1339" i="1"/>
  <c r="G1339" i="1"/>
  <c r="D1339" i="1"/>
  <c r="C1339" i="1"/>
  <c r="H1338" i="1"/>
  <c r="D1338" i="1"/>
  <c r="C1338" i="1"/>
  <c r="G1338" i="1" s="1"/>
  <c r="H1337" i="1"/>
  <c r="G1337" i="1"/>
  <c r="D1337" i="1"/>
  <c r="C1337" i="1"/>
  <c r="H1336" i="1"/>
  <c r="D1336" i="1"/>
  <c r="C1336" i="1"/>
  <c r="G1336" i="1" s="1"/>
  <c r="H1335" i="1"/>
  <c r="G1335" i="1"/>
  <c r="D1335" i="1"/>
  <c r="C1335" i="1"/>
  <c r="H1334" i="1"/>
  <c r="D1334" i="1"/>
  <c r="C1334" i="1"/>
  <c r="G1334" i="1" s="1"/>
  <c r="H1333" i="1"/>
  <c r="G1333" i="1"/>
  <c r="D1333" i="1"/>
  <c r="C1333" i="1"/>
  <c r="H1332" i="1"/>
  <c r="D1332" i="1"/>
  <c r="C1332" i="1"/>
  <c r="G1332" i="1" s="1"/>
  <c r="H1331" i="1"/>
  <c r="G1331" i="1"/>
  <c r="D1331" i="1"/>
  <c r="C1331" i="1"/>
  <c r="H1330" i="1"/>
  <c r="D1330" i="1"/>
  <c r="C1330" i="1"/>
  <c r="G1330" i="1" s="1"/>
  <c r="H1329" i="1"/>
  <c r="G1329" i="1"/>
  <c r="D1329" i="1"/>
  <c r="C1329" i="1"/>
  <c r="H1328" i="1"/>
  <c r="D1328" i="1"/>
  <c r="C1328" i="1"/>
  <c r="G1328" i="1" s="1"/>
  <c r="H1327" i="1"/>
  <c r="G1327" i="1"/>
  <c r="D1327" i="1"/>
  <c r="C1327" i="1"/>
  <c r="H1326" i="1"/>
  <c r="D1326" i="1"/>
  <c r="C1326" i="1"/>
  <c r="G1326" i="1" s="1"/>
  <c r="H1325" i="1"/>
  <c r="G1325" i="1"/>
  <c r="D1325" i="1"/>
  <c r="C1325" i="1"/>
  <c r="H1324" i="1"/>
  <c r="D1324" i="1"/>
  <c r="C1324" i="1"/>
  <c r="G1324" i="1" s="1"/>
  <c r="H1323" i="1"/>
  <c r="G1323" i="1"/>
  <c r="D1323" i="1"/>
  <c r="C1323" i="1"/>
  <c r="H1322" i="1"/>
  <c r="D1322" i="1"/>
  <c r="C1322" i="1"/>
  <c r="G1322" i="1" s="1"/>
  <c r="H1321" i="1"/>
  <c r="G1321" i="1"/>
  <c r="D1321" i="1"/>
  <c r="C1321" i="1"/>
  <c r="H1320" i="1"/>
  <c r="D1320" i="1"/>
  <c r="C1320" i="1"/>
  <c r="G1320" i="1" s="1"/>
  <c r="H1319" i="1"/>
  <c r="G1319" i="1"/>
  <c r="D1319" i="1"/>
  <c r="C1319" i="1"/>
  <c r="H1318" i="1"/>
  <c r="D1318" i="1"/>
  <c r="C1318" i="1"/>
  <c r="G1318" i="1" s="1"/>
  <c r="H1317" i="1"/>
  <c r="G1317" i="1"/>
  <c r="D1317" i="1"/>
  <c r="C1317" i="1"/>
  <c r="H1316" i="1"/>
  <c r="D1316" i="1"/>
  <c r="C1316" i="1"/>
  <c r="G1316" i="1" s="1"/>
  <c r="H1315" i="1"/>
  <c r="G1315" i="1"/>
  <c r="D1315" i="1"/>
  <c r="C1315" i="1"/>
  <c r="H1314" i="1"/>
  <c r="D1314" i="1"/>
  <c r="C1314" i="1"/>
  <c r="G1314" i="1" s="1"/>
  <c r="H1313" i="1"/>
  <c r="G1313" i="1"/>
  <c r="D1313" i="1"/>
  <c r="C1313" i="1"/>
  <c r="H1312" i="1"/>
  <c r="D1312" i="1"/>
  <c r="C1312" i="1"/>
  <c r="G1312" i="1" s="1"/>
  <c r="H1311" i="1"/>
  <c r="G1311" i="1"/>
  <c r="D1311" i="1"/>
  <c r="C1311" i="1"/>
  <c r="H1310" i="1"/>
  <c r="D1310" i="1"/>
  <c r="C1310" i="1"/>
  <c r="G1310" i="1" s="1"/>
  <c r="H1309" i="1"/>
  <c r="G1309" i="1"/>
  <c r="D1309" i="1"/>
  <c r="C1309" i="1"/>
  <c r="H1308" i="1"/>
  <c r="D1308" i="1"/>
  <c r="C1308" i="1"/>
  <c r="G1308" i="1" s="1"/>
  <c r="H1307" i="1"/>
  <c r="G1307" i="1"/>
  <c r="D1307" i="1"/>
  <c r="C1307" i="1"/>
  <c r="H1306" i="1"/>
  <c r="D1306" i="1"/>
  <c r="C1306" i="1"/>
  <c r="G1306" i="1" s="1"/>
  <c r="H1305" i="1"/>
  <c r="G1305" i="1"/>
  <c r="D1305" i="1"/>
  <c r="C1305" i="1"/>
  <c r="H1304" i="1"/>
  <c r="D1304" i="1"/>
  <c r="C1304" i="1"/>
  <c r="G1304" i="1" s="1"/>
  <c r="H1303" i="1"/>
  <c r="G1303" i="1"/>
  <c r="D1303" i="1"/>
  <c r="C1303" i="1"/>
  <c r="H1302" i="1"/>
  <c r="D1302" i="1"/>
  <c r="C1302" i="1"/>
  <c r="G1302" i="1" s="1"/>
  <c r="H1301" i="1"/>
  <c r="G1301" i="1"/>
  <c r="D1301" i="1"/>
  <c r="C1301" i="1"/>
  <c r="H1300" i="1"/>
  <c r="D1300" i="1"/>
  <c r="C1300" i="1"/>
  <c r="G1300" i="1" s="1"/>
  <c r="D1299" i="1"/>
  <c r="H1298" i="1"/>
  <c r="D1298" i="1"/>
  <c r="C1298" i="1"/>
  <c r="G1298" i="1" s="1"/>
  <c r="H1297" i="1"/>
  <c r="G1297" i="1"/>
  <c r="D1297" i="1"/>
  <c r="C1297" i="1"/>
  <c r="H1296" i="1"/>
  <c r="D1296" i="1"/>
  <c r="C1296" i="1"/>
  <c r="G1296" i="1" s="1"/>
  <c r="H1295" i="1"/>
  <c r="G1295" i="1"/>
  <c r="D1295" i="1"/>
  <c r="C1295" i="1"/>
  <c r="H1294" i="1"/>
  <c r="D1294" i="1"/>
  <c r="C1294" i="1"/>
  <c r="G1294" i="1" s="1"/>
  <c r="H1293" i="1"/>
  <c r="G1293" i="1"/>
  <c r="D1293" i="1"/>
  <c r="C1293" i="1"/>
  <c r="H1292" i="1"/>
  <c r="D1292" i="1"/>
  <c r="C1292" i="1"/>
  <c r="G1292" i="1" s="1"/>
  <c r="H1291" i="1"/>
  <c r="G1291" i="1"/>
  <c r="D1291" i="1"/>
  <c r="C1291" i="1"/>
  <c r="H1290" i="1"/>
  <c r="D1290" i="1"/>
  <c r="C1290" i="1"/>
  <c r="G1290" i="1" s="1"/>
  <c r="H1289" i="1"/>
  <c r="G1289" i="1"/>
  <c r="D1289" i="1"/>
  <c r="C1289" i="1"/>
  <c r="H1288" i="1"/>
  <c r="D1288" i="1"/>
  <c r="C1288" i="1"/>
  <c r="G1288" i="1" s="1"/>
  <c r="H1287" i="1"/>
  <c r="G1287" i="1"/>
  <c r="D1287" i="1"/>
  <c r="C1287" i="1"/>
  <c r="H1286" i="1"/>
  <c r="D1286" i="1"/>
  <c r="C1286" i="1"/>
  <c r="G1286" i="1" s="1"/>
  <c r="H1285" i="1"/>
  <c r="G1285" i="1"/>
  <c r="D1285" i="1"/>
  <c r="C1285" i="1"/>
  <c r="H1284" i="1"/>
  <c r="D1284" i="1"/>
  <c r="C1284" i="1"/>
  <c r="G1284" i="1" s="1"/>
  <c r="H1283" i="1"/>
  <c r="G1283" i="1"/>
  <c r="D1283" i="1"/>
  <c r="C1283" i="1"/>
  <c r="H1282" i="1"/>
  <c r="D1282" i="1"/>
  <c r="C1282" i="1"/>
  <c r="G1282" i="1" s="1"/>
  <c r="H1281" i="1"/>
  <c r="G1281" i="1"/>
  <c r="D1281" i="1"/>
  <c r="C1281" i="1"/>
  <c r="H1280" i="1"/>
  <c r="D1280" i="1"/>
  <c r="C1280" i="1"/>
  <c r="G1280" i="1" s="1"/>
  <c r="H1279" i="1"/>
  <c r="G1279" i="1"/>
  <c r="D1279" i="1"/>
  <c r="C1279" i="1"/>
  <c r="H1278" i="1"/>
  <c r="D1278" i="1"/>
  <c r="C1278" i="1"/>
  <c r="G1278" i="1" s="1"/>
  <c r="H1277" i="1"/>
  <c r="G1277" i="1"/>
  <c r="D1277" i="1"/>
  <c r="C1277" i="1"/>
  <c r="H1276" i="1"/>
  <c r="D1276" i="1"/>
  <c r="C1276" i="1"/>
  <c r="G1276" i="1" s="1"/>
  <c r="H1275" i="1"/>
  <c r="G1275" i="1"/>
  <c r="D1275" i="1"/>
  <c r="C1275" i="1"/>
  <c r="H1274" i="1"/>
  <c r="D1274" i="1"/>
  <c r="C1274" i="1"/>
  <c r="G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G1264" i="1"/>
  <c r="D1264" i="1"/>
  <c r="C1264" i="1"/>
  <c r="H1264" i="1" s="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G1240" i="1"/>
  <c r="D1240" i="1"/>
  <c r="C1240" i="1"/>
  <c r="H1240" i="1" s="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H1232" i="1" s="1"/>
  <c r="C1232" i="1"/>
  <c r="H1231" i="1"/>
  <c r="G1231" i="1"/>
  <c r="D1231" i="1"/>
  <c r="C1231" i="1"/>
  <c r="H1230" i="1"/>
  <c r="G1230" i="1"/>
  <c r="D1230" i="1"/>
  <c r="C1230" i="1"/>
  <c r="D1229" i="1"/>
  <c r="C1229" i="1"/>
  <c r="H1229" i="1" s="1"/>
  <c r="H1228" i="1"/>
  <c r="G1228" i="1"/>
  <c r="D1228" i="1"/>
  <c r="C1228" i="1"/>
  <c r="H1227" i="1"/>
  <c r="G1227" i="1"/>
  <c r="D1227" i="1"/>
  <c r="C1227" i="1"/>
  <c r="H1226" i="1"/>
  <c r="G1226" i="1"/>
  <c r="D1226" i="1"/>
  <c r="C1226" i="1"/>
  <c r="H1225" i="1"/>
  <c r="G1225" i="1"/>
  <c r="D1225" i="1"/>
  <c r="C1225" i="1"/>
  <c r="D1224" i="1"/>
  <c r="C1224" i="1"/>
  <c r="D1223" i="1"/>
  <c r="H1221" i="1"/>
  <c r="G1221" i="1"/>
  <c r="D1221" i="1"/>
  <c r="C1221" i="1"/>
  <c r="H1220" i="1"/>
  <c r="G1220" i="1"/>
  <c r="D1220" i="1"/>
  <c r="C1220" i="1"/>
  <c r="H1219" i="1"/>
  <c r="G1219" i="1"/>
  <c r="D1219" i="1"/>
  <c r="C1219" i="1"/>
  <c r="H1218" i="1"/>
  <c r="G1218" i="1"/>
  <c r="D1218" i="1"/>
  <c r="C1218" i="1"/>
  <c r="D1217" i="1"/>
  <c r="C1217" i="1"/>
  <c r="D1216" i="1"/>
  <c r="C1216" i="1"/>
  <c r="H1216" i="1" s="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D1160" i="1"/>
  <c r="C1160" i="1"/>
  <c r="H1159" i="1"/>
  <c r="G1159" i="1"/>
  <c r="D1159" i="1"/>
  <c r="C1159" i="1"/>
  <c r="H1158" i="1"/>
  <c r="G1158" i="1"/>
  <c r="D1158" i="1"/>
  <c r="C1158" i="1"/>
  <c r="D1157" i="1"/>
  <c r="C1157" i="1"/>
  <c r="H1156" i="1"/>
  <c r="D1156" i="1"/>
  <c r="C1156" i="1"/>
  <c r="D1155" i="1"/>
  <c r="C1155" i="1"/>
  <c r="G1151" i="1"/>
  <c r="D1151" i="1"/>
  <c r="C1151" i="1"/>
  <c r="H1150" i="1"/>
  <c r="G1150" i="1"/>
  <c r="D1150" i="1"/>
  <c r="C1150" i="1"/>
  <c r="D1149" i="1"/>
  <c r="C1149" i="1"/>
  <c r="H1149" i="1" s="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D1137" i="1"/>
  <c r="G1137" i="1" s="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D1054" i="1"/>
  <c r="H1054" i="1" s="1"/>
  <c r="C1054" i="1"/>
  <c r="H1053" i="1"/>
  <c r="G1053" i="1"/>
  <c r="D1053" i="1"/>
  <c r="C1053" i="1"/>
  <c r="H1052" i="1"/>
  <c r="G1052" i="1"/>
  <c r="D1052" i="1"/>
  <c r="C1052" i="1"/>
  <c r="H1051" i="1"/>
  <c r="G1051" i="1"/>
  <c r="D1051" i="1"/>
  <c r="C1051" i="1"/>
  <c r="D1050" i="1"/>
  <c r="C1050" i="1"/>
  <c r="H1049" i="1"/>
  <c r="G1049" i="1"/>
  <c r="D1049" i="1"/>
  <c r="C1049" i="1"/>
  <c r="D1048"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G1033" i="1" s="1"/>
  <c r="D1032" i="1"/>
  <c r="G1032" i="1" s="1"/>
  <c r="C1032" i="1"/>
  <c r="H1031" i="1"/>
  <c r="G1031" i="1"/>
  <c r="D1031" i="1"/>
  <c r="C1031" i="1"/>
  <c r="D1030" i="1"/>
  <c r="C1030" i="1"/>
  <c r="H1029" i="1"/>
  <c r="G1029" i="1"/>
  <c r="D1029" i="1"/>
  <c r="C1029" i="1"/>
  <c r="D1028" i="1"/>
  <c r="G1028" i="1" s="1"/>
  <c r="C1028" i="1"/>
  <c r="G1027" i="1"/>
  <c r="D1027" i="1"/>
  <c r="C1027" i="1"/>
  <c r="H1027" i="1" s="1"/>
  <c r="D1026" i="1"/>
  <c r="C1026" i="1"/>
  <c r="D1025" i="1"/>
  <c r="C1025" i="1"/>
  <c r="H1024" i="1"/>
  <c r="G1024" i="1"/>
  <c r="D1024" i="1"/>
  <c r="C1024" i="1"/>
  <c r="D1023" i="1"/>
  <c r="C1023" i="1"/>
  <c r="D1022" i="1"/>
  <c r="H1022" i="1" s="1"/>
  <c r="C1022" i="1"/>
  <c r="H1021" i="1"/>
  <c r="G1021" i="1"/>
  <c r="D1021" i="1"/>
  <c r="C1021" i="1"/>
  <c r="D1020" i="1"/>
  <c r="G1020" i="1" s="1"/>
  <c r="C1020" i="1"/>
  <c r="D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G1004" i="1" s="1"/>
  <c r="C1004" i="1"/>
  <c r="H1003" i="1"/>
  <c r="G1003" i="1"/>
  <c r="D1003" i="1"/>
  <c r="C1003" i="1"/>
  <c r="H1002" i="1"/>
  <c r="G1002" i="1"/>
  <c r="D1002" i="1"/>
  <c r="C1002" i="1"/>
  <c r="D1001" i="1"/>
  <c r="H1001" i="1" s="1"/>
  <c r="C1001" i="1"/>
  <c r="D1000" i="1"/>
  <c r="C1000" i="1"/>
  <c r="D999" i="1"/>
  <c r="C999" i="1"/>
  <c r="H998" i="1"/>
  <c r="D998" i="1"/>
  <c r="G998" i="1" s="1"/>
  <c r="C998" i="1"/>
  <c r="C997" i="1"/>
  <c r="D996" i="1"/>
  <c r="C996" i="1"/>
  <c r="H995" i="1"/>
  <c r="G995" i="1"/>
  <c r="D995" i="1"/>
  <c r="C995" i="1"/>
  <c r="H994" i="1"/>
  <c r="G994" i="1"/>
  <c r="D994" i="1"/>
  <c r="C994" i="1"/>
  <c r="D993" i="1"/>
  <c r="C993" i="1"/>
  <c r="H992" i="1"/>
  <c r="G992" i="1"/>
  <c r="D992" i="1"/>
  <c r="C992"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C713" i="1"/>
  <c r="H713" i="1" s="1"/>
  <c r="H712" i="1"/>
  <c r="G712" i="1"/>
  <c r="D712" i="1"/>
  <c r="C712" i="1"/>
  <c r="D711" i="1"/>
  <c r="C711" i="1"/>
  <c r="H711" i="1" s="1"/>
  <c r="D710" i="1"/>
  <c r="C710" i="1"/>
  <c r="H710" i="1" s="1"/>
  <c r="H709" i="1"/>
  <c r="D709" i="1"/>
  <c r="G709" i="1" s="1"/>
  <c r="C709" i="1"/>
  <c r="H708" i="1"/>
  <c r="G708" i="1"/>
  <c r="D708" i="1"/>
  <c r="C708" i="1"/>
  <c r="H707" i="1"/>
  <c r="G707" i="1"/>
  <c r="D707" i="1"/>
  <c r="C707" i="1"/>
  <c r="H706" i="1"/>
  <c r="G706" i="1"/>
  <c r="D706" i="1"/>
  <c r="C706" i="1"/>
  <c r="D705" i="1"/>
  <c r="C705" i="1"/>
  <c r="H705" i="1" s="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C654" i="1"/>
  <c r="H654" i="1" s="1"/>
  <c r="H653" i="1"/>
  <c r="G653" i="1"/>
  <c r="D653" i="1"/>
  <c r="C653" i="1"/>
  <c r="H652" i="1"/>
  <c r="G652" i="1"/>
  <c r="D652" i="1"/>
  <c r="C652" i="1"/>
  <c r="H651" i="1"/>
  <c r="G651" i="1"/>
  <c r="D651" i="1"/>
  <c r="C651" i="1"/>
  <c r="H650" i="1"/>
  <c r="G650" i="1"/>
  <c r="D650" i="1"/>
  <c r="C650" i="1"/>
  <c r="D649" i="1"/>
  <c r="G649" i="1" s="1"/>
  <c r="C649" i="1"/>
  <c r="H648" i="1"/>
  <c r="G648" i="1"/>
  <c r="D648" i="1"/>
  <c r="C648" i="1"/>
  <c r="D647" i="1"/>
  <c r="C647" i="1"/>
  <c r="H646" i="1"/>
  <c r="G646" i="1"/>
  <c r="D646" i="1"/>
  <c r="C646" i="1"/>
  <c r="D645" i="1"/>
  <c r="C645" i="1"/>
  <c r="H645" i="1" s="1"/>
  <c r="D644" i="1"/>
  <c r="C644" i="1"/>
  <c r="H644" i="1" s="1"/>
  <c r="D643" i="1"/>
  <c r="C643" i="1"/>
  <c r="H643" i="1" s="1"/>
  <c r="D642" i="1"/>
  <c r="C642" i="1"/>
  <c r="H642" i="1" s="1"/>
  <c r="D641" i="1"/>
  <c r="C641" i="1"/>
  <c r="H641" i="1" s="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H413" i="1" s="1"/>
  <c r="D412" i="1"/>
  <c r="D411" i="1"/>
  <c r="C411" i="1"/>
  <c r="H406" i="1"/>
  <c r="G406" i="1"/>
  <c r="D406" i="1"/>
  <c r="C406" i="1"/>
  <c r="D405" i="1"/>
  <c r="C405" i="1"/>
  <c r="H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C312" i="1"/>
  <c r="H312" i="1" s="1"/>
  <c r="H311" i="1"/>
  <c r="G311" i="1"/>
  <c r="D311" i="1"/>
  <c r="C311" i="1"/>
  <c r="D310" i="1"/>
  <c r="C310" i="1"/>
  <c r="H310" i="1" s="1"/>
  <c r="H309" i="1"/>
  <c r="G309" i="1"/>
  <c r="D309" i="1"/>
  <c r="C309" i="1"/>
  <c r="D308" i="1"/>
  <c r="C308" i="1"/>
  <c r="H308" i="1" s="1"/>
  <c r="H307" i="1"/>
  <c r="G307" i="1"/>
  <c r="D307" i="1"/>
  <c r="C307" i="1"/>
  <c r="H305" i="1"/>
  <c r="G305" i="1"/>
  <c r="D305" i="1"/>
  <c r="C305" i="1"/>
  <c r="D304" i="1"/>
  <c r="C304" i="1"/>
  <c r="H304" i="1" s="1"/>
  <c r="H303" i="1"/>
  <c r="G303" i="1"/>
  <c r="D303" i="1"/>
  <c r="C303" i="1"/>
  <c r="D302" i="1"/>
  <c r="C302" i="1"/>
  <c r="H302" i="1" s="1"/>
  <c r="H301" i="1"/>
  <c r="G301" i="1"/>
  <c r="D301" i="1"/>
  <c r="C301" i="1"/>
  <c r="D300" i="1"/>
  <c r="C300" i="1"/>
  <c r="H300" i="1" s="1"/>
  <c r="H299" i="1"/>
  <c r="G299" i="1"/>
  <c r="D299" i="1"/>
  <c r="C299" i="1"/>
  <c r="D298" i="1"/>
  <c r="C298" i="1"/>
  <c r="H298" i="1" s="1"/>
  <c r="H297" i="1"/>
  <c r="G297" i="1"/>
  <c r="D297" i="1"/>
  <c r="C297" i="1"/>
  <c r="D296" i="1"/>
  <c r="C296" i="1"/>
  <c r="H296" i="1" s="1"/>
  <c r="H295" i="1"/>
  <c r="G295" i="1"/>
  <c r="D295" i="1"/>
  <c r="C295" i="1"/>
  <c r="D294" i="1"/>
  <c r="G292" i="1"/>
  <c r="D292" i="1"/>
  <c r="C292" i="1"/>
  <c r="H292" i="1" s="1"/>
  <c r="H291" i="1"/>
  <c r="G291" i="1"/>
  <c r="D291" i="1"/>
  <c r="C291" i="1"/>
  <c r="D290" i="1"/>
  <c r="C290" i="1"/>
  <c r="H290" i="1" s="1"/>
  <c r="D289" i="1"/>
  <c r="H289" i="1" s="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D189" i="1"/>
  <c r="C189" i="1"/>
  <c r="H189" i="1" s="1"/>
  <c r="D188" i="1"/>
  <c r="C188" i="1"/>
  <c r="D187" i="1"/>
  <c r="C187" i="1"/>
  <c r="H187" i="1" s="1"/>
  <c r="D186" i="1"/>
  <c r="C186" i="1"/>
  <c r="H186" i="1" s="1"/>
  <c r="H185" i="1"/>
  <c r="G185" i="1"/>
  <c r="D185" i="1"/>
  <c r="C185" i="1"/>
  <c r="D184" i="1"/>
  <c r="C184" i="1"/>
  <c r="H183" i="1"/>
  <c r="G183" i="1"/>
  <c r="D183" i="1"/>
  <c r="C183" i="1"/>
  <c r="D182" i="1"/>
  <c r="C182" i="1"/>
  <c r="H182" i="1" s="1"/>
  <c r="D181" i="1"/>
  <c r="C181" i="1"/>
  <c r="H181" i="1" s="1"/>
  <c r="D180" i="1"/>
  <c r="C180" i="1"/>
  <c r="H180" i="1" s="1"/>
  <c r="D179" i="1"/>
  <c r="C179" i="1"/>
  <c r="H179" i="1" s="1"/>
  <c r="D178" i="1"/>
  <c r="C178" i="1"/>
  <c r="H178" i="1" s="1"/>
  <c r="D177" i="1"/>
  <c r="C177" i="1"/>
  <c r="H177" i="1" s="1"/>
  <c r="H176" i="1"/>
  <c r="G176" i="1"/>
  <c r="D176" i="1"/>
  <c r="C176" i="1"/>
  <c r="D175" i="1"/>
  <c r="C175" i="1"/>
  <c r="H175" i="1" s="1"/>
  <c r="D174" i="1"/>
  <c r="C174" i="1"/>
  <c r="H174" i="1" s="1"/>
  <c r="D173" i="1"/>
  <c r="C173" i="1"/>
  <c r="D172" i="1"/>
  <c r="C172" i="1"/>
  <c r="H172" i="1" s="1"/>
  <c r="H171" i="1"/>
  <c r="G171" i="1"/>
  <c r="D171" i="1"/>
  <c r="C171" i="1"/>
  <c r="D170" i="1"/>
  <c r="C170" i="1"/>
  <c r="H170" i="1" s="1"/>
  <c r="D169" i="1"/>
  <c r="C169" i="1"/>
  <c r="G169" i="1" s="1"/>
  <c r="D168" i="1"/>
  <c r="C168" i="1"/>
  <c r="H168" i="1" s="1"/>
  <c r="D167" i="1"/>
  <c r="C167" i="1"/>
  <c r="H167" i="1" s="1"/>
  <c r="D166" i="1"/>
  <c r="C166" i="1"/>
  <c r="H166" i="1" s="1"/>
  <c r="D165" i="1"/>
  <c r="C165" i="1"/>
  <c r="H164" i="1"/>
  <c r="G164" i="1"/>
  <c r="D164" i="1"/>
  <c r="C164" i="1"/>
  <c r="D163" i="1"/>
  <c r="C163" i="1"/>
  <c r="H163" i="1" s="1"/>
  <c r="G162" i="1"/>
  <c r="D162" i="1"/>
  <c r="C162" i="1"/>
  <c r="H162" i="1" s="1"/>
  <c r="D161" i="1"/>
  <c r="C161" i="1"/>
  <c r="H161" i="1" s="1"/>
  <c r="D160" i="1"/>
  <c r="C160" i="1"/>
  <c r="H160" i="1" s="1"/>
  <c r="H158" i="1"/>
  <c r="G158" i="1"/>
  <c r="D158" i="1"/>
  <c r="C158" i="1"/>
  <c r="D157" i="1"/>
  <c r="C157" i="1"/>
  <c r="H157" i="1" s="1"/>
  <c r="H156" i="1"/>
  <c r="G156" i="1"/>
  <c r="D156" i="1"/>
  <c r="C156" i="1"/>
  <c r="D155" i="1"/>
  <c r="C155" i="1"/>
  <c r="H155" i="1" s="1"/>
  <c r="D154" i="1"/>
  <c r="C154" i="1"/>
  <c r="H154" i="1" s="1"/>
  <c r="H153" i="1"/>
  <c r="G153" i="1"/>
  <c r="D153" i="1"/>
  <c r="C153" i="1"/>
  <c r="H152" i="1"/>
  <c r="G152" i="1"/>
  <c r="D152" i="1"/>
  <c r="C152" i="1"/>
  <c r="H151" i="1"/>
  <c r="G151" i="1"/>
  <c r="D151" i="1"/>
  <c r="C151" i="1"/>
  <c r="D150" i="1"/>
  <c r="C150" i="1"/>
  <c r="H150" i="1" s="1"/>
  <c r="D149" i="1"/>
  <c r="C149" i="1"/>
  <c r="H149" i="1" s="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H131" i="1" s="1"/>
  <c r="D130" i="1"/>
  <c r="C130" i="1"/>
  <c r="H130" i="1" s="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G113" i="1" s="1"/>
  <c r="D112" i="1"/>
  <c r="C112" i="1"/>
  <c r="H112" i="1" s="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C56" i="1"/>
  <c r="H56" i="1" s="1"/>
  <c r="D55" i="1"/>
  <c r="C55" i="1"/>
  <c r="H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38" i="1" l="1"/>
  <c r="E5" i="7"/>
  <c r="G1437" i="1"/>
  <c r="H1437" i="1"/>
  <c r="H1438" i="1"/>
  <c r="H1439" i="1"/>
  <c r="I1439" i="1" s="1"/>
  <c r="G1156" i="1"/>
  <c r="H1155" i="1"/>
  <c r="G1155" i="1"/>
  <c r="E274" i="9"/>
  <c r="B274" i="9" s="1"/>
  <c r="H1064" i="1"/>
  <c r="F78" i="5"/>
  <c r="H1063" i="1"/>
  <c r="G1064" i="1"/>
  <c r="G1022" i="1"/>
  <c r="G1266" i="1"/>
  <c r="H1263" i="1"/>
  <c r="G1232" i="1"/>
  <c r="F246" i="5"/>
  <c r="G1229" i="1"/>
  <c r="H1224" i="1"/>
  <c r="E279" i="9"/>
  <c r="B279" i="9" s="1"/>
  <c r="E245" i="5"/>
  <c r="D1222" i="1" s="1"/>
  <c r="G1224" i="1"/>
  <c r="C1223" i="1"/>
  <c r="H1217" i="1"/>
  <c r="H1215" i="1"/>
  <c r="G1215" i="1"/>
  <c r="G1217" i="1"/>
  <c r="G1216" i="1"/>
  <c r="H289" i="9"/>
  <c r="D1154" i="1"/>
  <c r="H1157" i="1"/>
  <c r="G1160" i="1"/>
  <c r="G289" i="9"/>
  <c r="C1154" i="1"/>
  <c r="G1157" i="1"/>
  <c r="F180" i="5"/>
  <c r="G1149" i="1"/>
  <c r="G1148" i="1"/>
  <c r="H1151" i="1"/>
  <c r="H1056" i="1"/>
  <c r="H1050" i="1"/>
  <c r="H1048" i="1"/>
  <c r="D69" i="5"/>
  <c r="H1033" i="1"/>
  <c r="G1030" i="1"/>
  <c r="H1023" i="1"/>
  <c r="G1026" i="1"/>
  <c r="H1025" i="1"/>
  <c r="C1019" i="1"/>
  <c r="H1019" i="1" s="1"/>
  <c r="G1006" i="1"/>
  <c r="F19" i="5"/>
  <c r="G1000" i="1"/>
  <c r="H999" i="1"/>
  <c r="H991" i="1"/>
  <c r="H996" i="1"/>
  <c r="D12" i="5"/>
  <c r="C990" i="1" s="1"/>
  <c r="H993" i="1"/>
  <c r="H1148" i="1"/>
  <c r="G1063" i="1"/>
  <c r="G1056" i="1"/>
  <c r="G1054" i="1"/>
  <c r="G1048" i="1"/>
  <c r="G1050" i="1"/>
  <c r="H1030" i="1"/>
  <c r="H1032" i="1"/>
  <c r="H1028" i="1"/>
  <c r="H1026" i="1"/>
  <c r="G1023" i="1"/>
  <c r="G1025" i="1"/>
  <c r="H1020" i="1"/>
  <c r="H1006" i="1"/>
  <c r="H1004" i="1"/>
  <c r="G997" i="1"/>
  <c r="H997" i="1"/>
  <c r="G1001" i="1"/>
  <c r="H1000" i="1"/>
  <c r="E12" i="5"/>
  <c r="G999" i="1"/>
  <c r="G996" i="1"/>
  <c r="G991" i="1"/>
  <c r="G993" i="1"/>
  <c r="I36" i="3"/>
  <c r="D49" i="8"/>
  <c r="C1524" i="1" s="1"/>
  <c r="D43" i="8"/>
  <c r="H411" i="1"/>
  <c r="E643" i="4"/>
  <c r="D637" i="1" s="1"/>
  <c r="E26" i="9"/>
  <c r="B26" i="9" s="1"/>
  <c r="F214" i="9"/>
  <c r="B214" i="9" s="1"/>
  <c r="E283" i="9"/>
  <c r="B283" i="9" s="1"/>
  <c r="G1576" i="1"/>
  <c r="G1579" i="1"/>
  <c r="H1499" i="1"/>
  <c r="G1503" i="1"/>
  <c r="C1501" i="1"/>
  <c r="H1501" i="1" s="1"/>
  <c r="H1492" i="1"/>
  <c r="G1483" i="1"/>
  <c r="G1420" i="1"/>
  <c r="D1408" i="1"/>
  <c r="H1408" i="1" s="1"/>
  <c r="H1420" i="1"/>
  <c r="G1409" i="1"/>
  <c r="H1410" i="1"/>
  <c r="G1410" i="1"/>
  <c r="E141" i="6"/>
  <c r="H649" i="1"/>
  <c r="H647" i="1"/>
  <c r="E22" i="9"/>
  <c r="B22" i="9" s="1"/>
  <c r="G647" i="1"/>
  <c r="G290" i="1"/>
  <c r="E273" i="9"/>
  <c r="B273" i="9" s="1"/>
  <c r="G411" i="1"/>
  <c r="G187" i="1"/>
  <c r="G186" i="1"/>
  <c r="E44" i="9"/>
  <c r="B44" i="9" s="1"/>
  <c r="G180" i="1"/>
  <c r="G178" i="1"/>
  <c r="G163" i="1"/>
  <c r="G154" i="1"/>
  <c r="E284" i="9"/>
  <c r="B284" i="9" s="1"/>
  <c r="G131" i="1"/>
  <c r="H113" i="1"/>
  <c r="G112" i="1"/>
  <c r="G181" i="9"/>
  <c r="E181" i="9" s="1"/>
  <c r="B181" i="9" s="1"/>
  <c r="G713" i="1"/>
  <c r="G711" i="1"/>
  <c r="G710" i="1"/>
  <c r="G705" i="1"/>
  <c r="G703" i="1"/>
  <c r="F216" i="9"/>
  <c r="B216" i="9" s="1"/>
  <c r="G654" i="1"/>
  <c r="G644" i="1"/>
  <c r="G643" i="1"/>
  <c r="F652" i="4"/>
  <c r="G645" i="1"/>
  <c r="G642" i="1"/>
  <c r="G641" i="1"/>
  <c r="G405" i="1"/>
  <c r="G364" i="1"/>
  <c r="G371" i="1"/>
  <c r="E363" i="4"/>
  <c r="D358" i="1" s="1"/>
  <c r="G413" i="1"/>
  <c r="G288" i="1"/>
  <c r="H412" i="1"/>
  <c r="G412" i="1"/>
  <c r="G207" i="1"/>
  <c r="D196" i="4"/>
  <c r="G206" i="1"/>
  <c r="G191" i="1"/>
  <c r="G189" i="1"/>
  <c r="H184" i="1"/>
  <c r="H188" i="1"/>
  <c r="G184" i="1"/>
  <c r="G188" i="1"/>
  <c r="E46" i="9"/>
  <c r="B46" i="9" s="1"/>
  <c r="G182" i="1"/>
  <c r="B220" i="9"/>
  <c r="G181" i="1"/>
  <c r="H173" i="1"/>
  <c r="E43" i="9"/>
  <c r="B43" i="9" s="1"/>
  <c r="F219" i="9"/>
  <c r="B219" i="9" s="1"/>
  <c r="G179" i="1"/>
  <c r="F218" i="9"/>
  <c r="B218" i="9" s="1"/>
  <c r="E42" i="9"/>
  <c r="B42" i="9" s="1"/>
  <c r="G177" i="1"/>
  <c r="G175" i="1"/>
  <c r="G173" i="1"/>
  <c r="G174" i="1"/>
  <c r="G172" i="1"/>
  <c r="G170" i="1"/>
  <c r="H169" i="1"/>
  <c r="G168" i="1"/>
  <c r="H165" i="1"/>
  <c r="G165" i="1"/>
  <c r="G167" i="1"/>
  <c r="G166" i="1"/>
  <c r="E40" i="9"/>
  <c r="B40" i="9" s="1"/>
  <c r="D163" i="4"/>
  <c r="G160" i="1"/>
  <c r="G161" i="1"/>
  <c r="G157" i="1"/>
  <c r="G155" i="1"/>
  <c r="E152" i="4"/>
  <c r="D148" i="1" s="1"/>
  <c r="E39" i="9"/>
  <c r="B39" i="9" s="1"/>
  <c r="F217" i="9"/>
  <c r="B217" i="9" s="1"/>
  <c r="G150" i="1"/>
  <c r="G149" i="1"/>
  <c r="G146" i="1"/>
  <c r="F133" i="4"/>
  <c r="C129" i="1"/>
  <c r="F134" i="4"/>
  <c r="G130" i="1"/>
  <c r="H129" i="1"/>
  <c r="G129" i="1"/>
  <c r="G108" i="1"/>
  <c r="E37" i="9"/>
  <c r="B37" i="9" s="1"/>
  <c r="G79" i="1"/>
  <c r="G81" i="1"/>
  <c r="D82" i="4"/>
  <c r="E82" i="4"/>
  <c r="D78" i="1" s="1"/>
  <c r="G55" i="1"/>
  <c r="E25" i="9"/>
  <c r="B25" i="9" s="1"/>
  <c r="G56" i="1"/>
  <c r="E6" i="4"/>
  <c r="D523" i="1"/>
  <c r="G289" i="1"/>
  <c r="G308" i="1"/>
  <c r="G310" i="1"/>
  <c r="G312" i="1"/>
  <c r="G296" i="1"/>
  <c r="G298" i="1"/>
  <c r="G300" i="1"/>
  <c r="G302" i="1"/>
  <c r="G304" i="1"/>
  <c r="I1478" i="1"/>
  <c r="J1439" i="1"/>
  <c r="J1443" i="1"/>
  <c r="G1449" i="1"/>
  <c r="G1453" i="1"/>
  <c r="G1455" i="1"/>
  <c r="G1459" i="1"/>
  <c r="G1462" i="1"/>
  <c r="G1466" i="1"/>
  <c r="G1472" i="1"/>
  <c r="G1479" i="1"/>
  <c r="G1481" i="1"/>
  <c r="H1486" i="1"/>
  <c r="G1489" i="1"/>
  <c r="H1494" i="1"/>
  <c r="G1497" i="1"/>
  <c r="H1502" i="1"/>
  <c r="G1505" i="1"/>
  <c r="H1510" i="1"/>
  <c r="G1513" i="1"/>
  <c r="G1521" i="1"/>
  <c r="H1526" i="1"/>
  <c r="G1529" i="1"/>
  <c r="H1534" i="1"/>
  <c r="G1537" i="1"/>
  <c r="H1542" i="1"/>
  <c r="G1545" i="1"/>
  <c r="H1550" i="1"/>
  <c r="G1553" i="1"/>
  <c r="H1558" i="1"/>
  <c r="G1561" i="1"/>
  <c r="H1566" i="1"/>
  <c r="G1569" i="1"/>
  <c r="H1574" i="1"/>
  <c r="G1577" i="1"/>
  <c r="E421" i="4"/>
  <c r="E484" i="4"/>
  <c r="D478" i="1" s="1"/>
  <c r="E515" i="4"/>
  <c r="D509" i="1" s="1"/>
  <c r="D580" i="4"/>
  <c r="D5" i="7"/>
  <c r="G1441" i="1"/>
  <c r="I1441" i="1" s="1"/>
  <c r="G1445" i="1"/>
  <c r="H1449" i="1"/>
  <c r="H1455" i="1"/>
  <c r="H1459" i="1"/>
  <c r="H1462" i="1"/>
  <c r="H1466" i="1"/>
  <c r="H1472" i="1"/>
  <c r="H1479" i="1"/>
  <c r="F91" i="4"/>
  <c r="D124" i="4"/>
  <c r="E350" i="4"/>
  <c r="F397" i="4"/>
  <c r="D396" i="4"/>
  <c r="D421" i="4"/>
  <c r="F422" i="4"/>
  <c r="D484" i="4"/>
  <c r="F490" i="4"/>
  <c r="E142" i="9"/>
  <c r="B142" i="9" s="1"/>
  <c r="D106" i="4"/>
  <c r="F112" i="4"/>
  <c r="G291" i="9"/>
  <c r="E291" i="9" s="1"/>
  <c r="B291" i="9" s="1"/>
  <c r="F190" i="5"/>
  <c r="F238" i="5"/>
  <c r="G1440" i="1"/>
  <c r="I1440" i="1" s="1"/>
  <c r="G1444" i="1"/>
  <c r="I1444" i="1" s="1"/>
  <c r="H1448" i="1"/>
  <c r="I1448" i="1" s="1"/>
  <c r="H1452" i="1"/>
  <c r="I1452" i="1" s="1"/>
  <c r="H1458" i="1"/>
  <c r="I1458" i="1" s="1"/>
  <c r="H1465" i="1"/>
  <c r="I1465" i="1" s="1"/>
  <c r="G1482" i="1"/>
  <c r="G1490" i="1"/>
  <c r="G1498" i="1"/>
  <c r="G1506" i="1"/>
  <c r="G1514" i="1"/>
  <c r="G1522" i="1"/>
  <c r="G1530" i="1"/>
  <c r="G1538" i="1"/>
  <c r="G1546" i="1"/>
  <c r="G1554" i="1"/>
  <c r="G1562" i="1"/>
  <c r="G1570" i="1"/>
  <c r="G1578" i="1"/>
  <c r="E163" i="4"/>
  <c r="D159" i="1" s="1"/>
  <c r="D224" i="4"/>
  <c r="D644" i="4"/>
  <c r="F417" i="4"/>
  <c r="D643" i="4"/>
  <c r="E593" i="4"/>
  <c r="D587" i="1" s="1"/>
  <c r="D625" i="4"/>
  <c r="F626" i="4"/>
  <c r="G173" i="9"/>
  <c r="E173" i="9" s="1"/>
  <c r="B173" i="9" s="1"/>
  <c r="G1447" i="1"/>
  <c r="I1447" i="1" s="1"/>
  <c r="G1451" i="1"/>
  <c r="I1451" i="1" s="1"/>
  <c r="G1454" i="1"/>
  <c r="G1457" i="1"/>
  <c r="G1461" i="1"/>
  <c r="G1464" i="1"/>
  <c r="G1468" i="1"/>
  <c r="G1474" i="1"/>
  <c r="G1477" i="1"/>
  <c r="G1493" i="1"/>
  <c r="G1509" i="1"/>
  <c r="G1525" i="1"/>
  <c r="G1533" i="1"/>
  <c r="G1541" i="1"/>
  <c r="G1549" i="1"/>
  <c r="G1557" i="1"/>
  <c r="G1565" i="1"/>
  <c r="G1573" i="1"/>
  <c r="D50" i="4"/>
  <c r="D152" i="4"/>
  <c r="E196" i="4"/>
  <c r="D192" i="1" s="1"/>
  <c r="G189" i="9"/>
  <c r="E189" i="9" s="1"/>
  <c r="B189" i="9" s="1"/>
  <c r="D593" i="4"/>
  <c r="F605" i="4"/>
  <c r="D42" i="8"/>
  <c r="G294" i="9" s="1"/>
  <c r="E294" i="9" s="1"/>
  <c r="H1447" i="1"/>
  <c r="H1451" i="1"/>
  <c r="H1457" i="1"/>
  <c r="H1464" i="1"/>
  <c r="H1468" i="1"/>
  <c r="H1474" i="1"/>
  <c r="H1477" i="1"/>
  <c r="F225" i="4"/>
  <c r="D299" i="4"/>
  <c r="D459" i="4"/>
  <c r="F568" i="4"/>
  <c r="D567" i="4"/>
  <c r="D528" i="4" s="1"/>
  <c r="F140" i="4"/>
  <c r="D139" i="4"/>
  <c r="E298" i="4"/>
  <c r="F345" i="4"/>
  <c r="D344" i="4"/>
  <c r="F351" i="4"/>
  <c r="F516" i="4"/>
  <c r="D515" i="4"/>
  <c r="G286" i="9"/>
  <c r="D134" i="5"/>
  <c r="G277" i="9"/>
  <c r="E277" i="9" s="1"/>
  <c r="B277" i="9" s="1"/>
  <c r="G292" i="9"/>
  <c r="E292" i="9" s="1"/>
  <c r="B292" i="9" s="1"/>
  <c r="F603" i="4"/>
  <c r="H286" i="9"/>
  <c r="F149" i="5"/>
  <c r="D176" i="5"/>
  <c r="D5" i="6"/>
  <c r="I10" i="9"/>
  <c r="E33" i="9"/>
  <c r="B33" i="9" s="1"/>
  <c r="B51" i="9"/>
  <c r="E97" i="9"/>
  <c r="B97" i="9" s="1"/>
  <c r="B115" i="9"/>
  <c r="B155" i="9"/>
  <c r="G179" i="9"/>
  <c r="E179" i="9" s="1"/>
  <c r="B179" i="9" s="1"/>
  <c r="D311" i="4"/>
  <c r="D363" i="4"/>
  <c r="D472" i="4"/>
  <c r="F88" i="5"/>
  <c r="D118" i="5"/>
  <c r="D146" i="5"/>
  <c r="E176" i="5"/>
  <c r="F191" i="5"/>
  <c r="F239" i="5"/>
  <c r="D245" i="5"/>
  <c r="F259" i="5"/>
  <c r="F54" i="6"/>
  <c r="F90" i="6"/>
  <c r="G169" i="9"/>
  <c r="E169" i="9" s="1"/>
  <c r="B169" i="9" s="1"/>
  <c r="G185" i="9"/>
  <c r="E185" i="9" s="1"/>
  <c r="B185" i="9" s="1"/>
  <c r="G191" i="9"/>
  <c r="E191" i="9" s="1"/>
  <c r="B262" i="9"/>
  <c r="E146" i="5"/>
  <c r="D1124" i="1" s="1"/>
  <c r="E29" i="9"/>
  <c r="B29" i="9" s="1"/>
  <c r="E49" i="9"/>
  <c r="B49" i="9" s="1"/>
  <c r="B67" i="9"/>
  <c r="E113" i="9"/>
  <c r="B113" i="9" s="1"/>
  <c r="B131" i="9"/>
  <c r="G175" i="9"/>
  <c r="E175" i="9" s="1"/>
  <c r="B175" i="9" s="1"/>
  <c r="B254" i="9"/>
  <c r="B260" i="9"/>
  <c r="E89" i="9"/>
  <c r="B89" i="9" s="1"/>
  <c r="H165" i="9"/>
  <c r="B252" i="9"/>
  <c r="D87" i="5"/>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71" i="9"/>
  <c r="E171" i="9" s="1"/>
  <c r="B171" i="9" s="1"/>
  <c r="G187" i="9"/>
  <c r="E187" i="9" s="1"/>
  <c r="B187" i="9" s="1"/>
  <c r="F177" i="5"/>
  <c r="E41" i="9"/>
  <c r="B41" i="9" s="1"/>
  <c r="B59" i="9"/>
  <c r="E105" i="9"/>
  <c r="B105" i="9" s="1"/>
  <c r="B123" i="9"/>
  <c r="E145" i="9"/>
  <c r="B145" i="9" s="1"/>
  <c r="G177" i="9"/>
  <c r="E177" i="9" s="1"/>
  <c r="B177" i="9" s="1"/>
  <c r="F275" i="9"/>
  <c r="E287" i="9"/>
  <c r="B287" i="9" s="1"/>
  <c r="E81" i="9"/>
  <c r="B81" i="9" s="1"/>
  <c r="G167" i="9"/>
  <c r="E167" i="9" s="1"/>
  <c r="B167" i="9" s="1"/>
  <c r="G183" i="9"/>
  <c r="E183" i="9" s="1"/>
  <c r="B183" i="9" s="1"/>
  <c r="I29" i="3" l="1"/>
  <c r="D1436" i="1"/>
  <c r="G1019" i="1"/>
  <c r="E237" i="5"/>
  <c r="I23" i="3" s="1"/>
  <c r="H1223" i="1"/>
  <c r="G1223" i="1"/>
  <c r="E289" i="9"/>
  <c r="B289" i="9" s="1"/>
  <c r="H1154" i="1"/>
  <c r="G1154" i="1"/>
  <c r="F69" i="5"/>
  <c r="C1047" i="1"/>
  <c r="D7" i="5"/>
  <c r="F7" i="5" s="1"/>
  <c r="F12" i="5"/>
  <c r="E7" i="5"/>
  <c r="D990" i="1"/>
  <c r="H1524" i="1"/>
  <c r="G1524" i="1"/>
  <c r="C1518" i="1"/>
  <c r="I35" i="3"/>
  <c r="G1501" i="1"/>
  <c r="G1408" i="1"/>
  <c r="I28" i="3"/>
  <c r="D1435" i="1"/>
  <c r="F196" i="4"/>
  <c r="C192" i="1"/>
  <c r="H192" i="1" s="1"/>
  <c r="F163" i="4"/>
  <c r="C159" i="1"/>
  <c r="H159" i="1" s="1"/>
  <c r="D6" i="4"/>
  <c r="F6" i="4" s="1"/>
  <c r="F82" i="4"/>
  <c r="C78" i="1"/>
  <c r="H78" i="1" s="1"/>
  <c r="D636" i="4"/>
  <c r="F528" i="4"/>
  <c r="C522" i="1"/>
  <c r="F87" i="5"/>
  <c r="D68" i="5"/>
  <c r="C1065" i="1"/>
  <c r="D141" i="6"/>
  <c r="F5" i="6"/>
  <c r="H24" i="3"/>
  <c r="C1299" i="1"/>
  <c r="F515" i="4"/>
  <c r="C509" i="1"/>
  <c r="I1477" i="1"/>
  <c r="F224" i="4"/>
  <c r="C220" i="1"/>
  <c r="D345" i="1"/>
  <c r="E408" i="4"/>
  <c r="D403" i="1" s="1"/>
  <c r="I1455" i="1"/>
  <c r="C466" i="1"/>
  <c r="F472" i="4"/>
  <c r="F176" i="5"/>
  <c r="H22" i="3"/>
  <c r="C1153" i="1"/>
  <c r="F593" i="4"/>
  <c r="C587" i="1"/>
  <c r="I1474" i="1"/>
  <c r="F124" i="4"/>
  <c r="C120" i="1"/>
  <c r="E420" i="4"/>
  <c r="D415" i="1"/>
  <c r="H523" i="1"/>
  <c r="G523" i="1"/>
  <c r="F245" i="5"/>
  <c r="C1222" i="1"/>
  <c r="F363" i="4"/>
  <c r="C358" i="1"/>
  <c r="E68" i="5"/>
  <c r="I1468" i="1"/>
  <c r="I1449" i="1"/>
  <c r="E528" i="4"/>
  <c r="F311" i="4"/>
  <c r="C306" i="1"/>
  <c r="D350" i="4"/>
  <c r="F567" i="4"/>
  <c r="C561" i="1"/>
  <c r="I1464" i="1"/>
  <c r="F625" i="4"/>
  <c r="C619" i="1"/>
  <c r="C478" i="1"/>
  <c r="F484" i="4"/>
  <c r="I1479" i="1"/>
  <c r="E151" i="4"/>
  <c r="F344" i="4"/>
  <c r="C339" i="1"/>
  <c r="F152" i="4"/>
  <c r="H20" i="9"/>
  <c r="G20" i="9"/>
  <c r="D151" i="4"/>
  <c r="C148" i="1"/>
  <c r="F106" i="4"/>
  <c r="C102" i="1"/>
  <c r="I1472" i="1"/>
  <c r="F212" i="9"/>
  <c r="B212" i="9" s="1"/>
  <c r="I22" i="3"/>
  <c r="D1153" i="1"/>
  <c r="F459" i="4"/>
  <c r="C453" i="1"/>
  <c r="F50" i="4"/>
  <c r="C46" i="1"/>
  <c r="I1457" i="1"/>
  <c r="F643" i="4"/>
  <c r="C637" i="1"/>
  <c r="F421" i="4"/>
  <c r="D420" i="4"/>
  <c r="C415" i="1"/>
  <c r="G297" i="9"/>
  <c r="E297" i="9" s="1"/>
  <c r="H29" i="3"/>
  <c r="C1436" i="1"/>
  <c r="I1466" i="1"/>
  <c r="B191" i="9"/>
  <c r="F146" i="5"/>
  <c r="C1124" i="1"/>
  <c r="F134" i="5"/>
  <c r="C1112" i="1"/>
  <c r="E407" i="4"/>
  <c r="D402" i="1" s="1"/>
  <c r="D293" i="1"/>
  <c r="D298" i="4"/>
  <c r="F299" i="4"/>
  <c r="C294" i="1"/>
  <c r="D237" i="5"/>
  <c r="C391" i="1"/>
  <c r="F396" i="4"/>
  <c r="F580" i="4"/>
  <c r="C574" i="1"/>
  <c r="I1462" i="1"/>
  <c r="E164" i="9"/>
  <c r="B164" i="9" s="1"/>
  <c r="B294" i="9"/>
  <c r="F118" i="5"/>
  <c r="C1096" i="1"/>
  <c r="E286" i="9"/>
  <c r="B286" i="9" s="1"/>
  <c r="F139" i="4"/>
  <c r="C135" i="1"/>
  <c r="K1432" i="9"/>
  <c r="G295" i="9"/>
  <c r="E295" i="9" s="1"/>
  <c r="B295" i="9" s="1"/>
  <c r="C1517" i="1"/>
  <c r="I34" i="3"/>
  <c r="C638" i="1"/>
  <c r="F644" i="4"/>
  <c r="I1459" i="1"/>
  <c r="E412" i="4"/>
  <c r="I16" i="3"/>
  <c r="D2" i="1"/>
  <c r="E175" i="5" l="1"/>
  <c r="D1152" i="1" s="1"/>
  <c r="D1214" i="1"/>
  <c r="G1047" i="1"/>
  <c r="H1047" i="1"/>
  <c r="C985" i="1"/>
  <c r="H20" i="3"/>
  <c r="D6" i="5"/>
  <c r="D985" i="1"/>
  <c r="I20" i="3"/>
  <c r="H990" i="1"/>
  <c r="G990" i="1"/>
  <c r="G1518" i="1"/>
  <c r="H1518" i="1"/>
  <c r="G192" i="1"/>
  <c r="G159" i="1"/>
  <c r="E20" i="9"/>
  <c r="B20" i="9" s="1"/>
  <c r="C2" i="1"/>
  <c r="H2" i="1" s="1"/>
  <c r="H16" i="3"/>
  <c r="G78" i="1"/>
  <c r="H638" i="1"/>
  <c r="G638" i="1"/>
  <c r="D289" i="4"/>
  <c r="H17" i="3"/>
  <c r="F151" i="4"/>
  <c r="C147" i="1"/>
  <c r="G1112" i="1"/>
  <c r="H1112" i="1"/>
  <c r="H339" i="1"/>
  <c r="G339" i="1"/>
  <c r="H466" i="1"/>
  <c r="G466" i="1"/>
  <c r="E639" i="4"/>
  <c r="D407" i="1"/>
  <c r="H453" i="1"/>
  <c r="G453" i="1"/>
  <c r="H587" i="1"/>
  <c r="G587" i="1"/>
  <c r="H1299" i="1"/>
  <c r="G1299" i="1"/>
  <c r="C630" i="1"/>
  <c r="F636" i="4"/>
  <c r="G574" i="1"/>
  <c r="H574" i="1"/>
  <c r="F237" i="5"/>
  <c r="C1214" i="1"/>
  <c r="H23" i="3"/>
  <c r="G1124" i="1"/>
  <c r="H1124" i="1"/>
  <c r="D635" i="4"/>
  <c r="C414" i="1"/>
  <c r="F420" i="4"/>
  <c r="I17" i="3"/>
  <c r="E289" i="4"/>
  <c r="D147" i="1"/>
  <c r="B297" i="9"/>
  <c r="E296" i="9"/>
  <c r="I10" i="3" s="1"/>
  <c r="E636" i="4"/>
  <c r="D630" i="1" s="1"/>
  <c r="D522" i="1"/>
  <c r="H135" i="1"/>
  <c r="G135" i="1"/>
  <c r="H415" i="1"/>
  <c r="G415" i="1"/>
  <c r="H102" i="1"/>
  <c r="G102" i="1"/>
  <c r="H294" i="1"/>
  <c r="G294" i="1"/>
  <c r="H148" i="1"/>
  <c r="G148" i="1"/>
  <c r="H561" i="1"/>
  <c r="G561" i="1"/>
  <c r="I21" i="3"/>
  <c r="D1046" i="1"/>
  <c r="E6" i="5"/>
  <c r="E635" i="4"/>
  <c r="D629" i="1" s="1"/>
  <c r="D414" i="1"/>
  <c r="G1153" i="1"/>
  <c r="H1153" i="1"/>
  <c r="G1096" i="1"/>
  <c r="H1096" i="1"/>
  <c r="F141" i="6"/>
  <c r="H28" i="3"/>
  <c r="C1435" i="1"/>
  <c r="G299" i="9"/>
  <c r="E299" i="9" s="1"/>
  <c r="H1436" i="1"/>
  <c r="G1436" i="1"/>
  <c r="H619" i="1"/>
  <c r="G619" i="1"/>
  <c r="H306" i="1"/>
  <c r="G306" i="1"/>
  <c r="G1222" i="1"/>
  <c r="H1222" i="1"/>
  <c r="D175" i="5"/>
  <c r="G1065" i="1"/>
  <c r="H1065" i="1"/>
  <c r="H637" i="1"/>
  <c r="G637" i="1"/>
  <c r="G358" i="1"/>
  <c r="H358" i="1"/>
  <c r="H120" i="1"/>
  <c r="G120" i="1"/>
  <c r="H220" i="1"/>
  <c r="G220" i="1"/>
  <c r="H391" i="1"/>
  <c r="G391" i="1"/>
  <c r="F298" i="4"/>
  <c r="D407" i="4"/>
  <c r="C293" i="1"/>
  <c r="H478" i="1"/>
  <c r="G478" i="1"/>
  <c r="D408" i="4"/>
  <c r="F350" i="4"/>
  <c r="C345" i="1"/>
  <c r="D412" i="4"/>
  <c r="H1517" i="1"/>
  <c r="G1517" i="1"/>
  <c r="H11" i="3"/>
  <c r="E293" i="9"/>
  <c r="H46" i="1"/>
  <c r="G46" i="1"/>
  <c r="H509" i="1"/>
  <c r="G509" i="1"/>
  <c r="F68" i="5"/>
  <c r="C1046" i="1"/>
  <c r="H21" i="3"/>
  <c r="G522" i="1"/>
  <c r="H522" i="1"/>
  <c r="F6" i="5" l="1"/>
  <c r="G985" i="1"/>
  <c r="G276" i="9"/>
  <c r="C984" i="1"/>
  <c r="H985" i="1"/>
  <c r="E19" i="9"/>
  <c r="G2" i="1"/>
  <c r="H1435" i="1"/>
  <c r="G1435" i="1"/>
  <c r="H414" i="1"/>
  <c r="G414" i="1"/>
  <c r="H9" i="3"/>
  <c r="N3" i="9"/>
  <c r="I11" i="3"/>
  <c r="F175" i="5"/>
  <c r="C1152" i="1"/>
  <c r="H630" i="1"/>
  <c r="G630" i="1"/>
  <c r="G147" i="1"/>
  <c r="H147" i="1"/>
  <c r="H276" i="9"/>
  <c r="D984" i="1"/>
  <c r="F635" i="4"/>
  <c r="C629" i="1"/>
  <c r="F407" i="4"/>
  <c r="C402" i="1"/>
  <c r="F408" i="4"/>
  <c r="C403" i="1"/>
  <c r="G282" i="9"/>
  <c r="E282" i="9" s="1"/>
  <c r="B282" i="9" s="1"/>
  <c r="G1046" i="1"/>
  <c r="H1046" i="1"/>
  <c r="H293" i="1"/>
  <c r="G293" i="1"/>
  <c r="D639" i="4"/>
  <c r="F412" i="4"/>
  <c r="C407" i="1"/>
  <c r="H345" i="1"/>
  <c r="G345" i="1"/>
  <c r="D291" i="4"/>
  <c r="F289" i="4"/>
  <c r="D413" i="4"/>
  <c r="D414" i="4" s="1"/>
  <c r="C285" i="1"/>
  <c r="D290" i="4"/>
  <c r="E298" i="9"/>
  <c r="B299" i="9"/>
  <c r="E291" i="4"/>
  <c r="D287" i="1" s="1"/>
  <c r="E413" i="4"/>
  <c r="D285" i="1"/>
  <c r="E290" i="4"/>
  <c r="D286" i="1" s="1"/>
  <c r="G1214" i="1"/>
  <c r="H1214" i="1"/>
  <c r="D633" i="1"/>
  <c r="H984" i="1" l="1"/>
  <c r="E276" i="9"/>
  <c r="E275" i="9" s="1"/>
  <c r="G984" i="1"/>
  <c r="H8" i="3"/>
  <c r="M3" i="9" s="1"/>
  <c r="F291" i="4"/>
  <c r="C287" i="1"/>
  <c r="H629" i="1"/>
  <c r="G629" i="1"/>
  <c r="E415" i="4"/>
  <c r="D410" i="1" s="1"/>
  <c r="E640" i="4"/>
  <c r="D408" i="1"/>
  <c r="E414" i="4"/>
  <c r="D409" i="1" s="1"/>
  <c r="K3" i="9"/>
  <c r="I9" i="3"/>
  <c r="H285" i="1"/>
  <c r="G285" i="1"/>
  <c r="D415" i="4"/>
  <c r="D640" i="4"/>
  <c r="D641" i="4" s="1"/>
  <c r="F413" i="4"/>
  <c r="C408" i="1"/>
  <c r="F639" i="4"/>
  <c r="C633" i="1"/>
  <c r="H402" i="1"/>
  <c r="G402" i="1"/>
  <c r="G1152" i="1"/>
  <c r="H1152" i="1"/>
  <c r="H407" i="1"/>
  <c r="G407" i="1"/>
  <c r="F290" i="4"/>
  <c r="C286" i="1"/>
  <c r="F414" i="4"/>
  <c r="C409" i="1"/>
  <c r="G403" i="1"/>
  <c r="H403" i="1"/>
  <c r="B276" i="9" l="1"/>
  <c r="I8" i="3"/>
  <c r="H286" i="1"/>
  <c r="G286" i="1"/>
  <c r="H633" i="1"/>
  <c r="G633" i="1"/>
  <c r="H408" i="1"/>
  <c r="G408" i="1"/>
  <c r="G287" i="1"/>
  <c r="H287" i="1"/>
  <c r="H409" i="1"/>
  <c r="G409" i="1"/>
  <c r="F415" i="4"/>
  <c r="C410" i="1"/>
  <c r="E642" i="4"/>
  <c r="D634" i="1"/>
  <c r="E641" i="4"/>
  <c r="F641" i="4"/>
  <c r="C635" i="1"/>
  <c r="C634" i="1"/>
  <c r="D642" i="4"/>
  <c r="D645" i="4" s="1"/>
  <c r="F640" i="4"/>
  <c r="E645" i="4" l="1"/>
  <c r="F645" i="4" s="1"/>
  <c r="D635" i="1"/>
  <c r="H635" i="1" s="1"/>
  <c r="H634" i="1"/>
  <c r="G634" i="1"/>
  <c r="E646" i="4"/>
  <c r="D636" i="1"/>
  <c r="F642" i="4"/>
  <c r="C636" i="1"/>
  <c r="D646" i="4"/>
  <c r="H410" i="1"/>
  <c r="G410" i="1"/>
  <c r="H18" i="3"/>
  <c r="C639" i="1"/>
  <c r="G635" i="1" l="1"/>
  <c r="F646" i="4"/>
  <c r="C640" i="1"/>
  <c r="H19" i="3"/>
  <c r="D639" i="1"/>
  <c r="H7" i="3" s="1"/>
  <c r="I18" i="3"/>
  <c r="I19" i="3"/>
  <c r="D640" i="1"/>
  <c r="H636" i="1"/>
  <c r="G636" i="1"/>
  <c r="H639" i="1" l="1"/>
  <c r="G639" i="1"/>
  <c r="J3" i="9"/>
  <c r="I7" i="3"/>
  <c r="G640" i="1"/>
  <c r="H640" i="1"/>
  <c r="M272" i="9" l="1"/>
  <c r="L272" i="9"/>
  <c r="H18" i="9"/>
  <c r="G18" i="9"/>
  <c r="J17" i="9"/>
  <c r="J5" i="9"/>
  <c r="K8" i="9"/>
  <c r="K5" i="9"/>
  <c r="K7" i="9"/>
  <c r="I5" i="9"/>
  <c r="I7" i="9"/>
  <c r="I9" i="9"/>
  <c r="J11" i="9"/>
  <c r="G17" i="9"/>
  <c r="K6" i="9"/>
  <c r="J8" i="9"/>
  <c r="J13" i="9"/>
  <c r="J10" i="9"/>
  <c r="J12" i="9"/>
  <c r="J6" i="9"/>
  <c r="G16" i="9"/>
  <c r="I6" i="9"/>
  <c r="K9" i="9"/>
  <c r="K11" i="9"/>
  <c r="H15" i="9"/>
  <c r="K13" i="9"/>
  <c r="J7" i="9"/>
  <c r="J9" i="9"/>
  <c r="I11" i="9"/>
  <c r="I8" i="9"/>
  <c r="I13" i="9"/>
  <c r="L16" i="9"/>
  <c r="L15" i="9"/>
  <c r="K10" i="9"/>
  <c r="I17" i="9"/>
  <c r="G15" i="9"/>
  <c r="M16" i="9"/>
  <c r="I12" i="9"/>
  <c r="K12" i="9"/>
  <c r="H17" i="9"/>
  <c r="H16" i="9"/>
  <c r="M15" i="9"/>
  <c r="E5" i="9" l="1"/>
  <c r="B5" i="9" s="1"/>
  <c r="E11" i="9"/>
  <c r="B11" i="9" s="1"/>
  <c r="F16" i="9"/>
  <c r="E7" i="9"/>
  <c r="B7" i="9" s="1"/>
  <c r="F15" i="9"/>
  <c r="E13" i="9"/>
  <c r="B13" i="9" s="1"/>
  <c r="E12" i="9"/>
  <c r="B12" i="9" s="1"/>
  <c r="E8" i="9"/>
  <c r="B8" i="9" s="1"/>
  <c r="E6" i="9"/>
  <c r="B6" i="9" s="1"/>
  <c r="E17" i="9"/>
  <c r="B17" i="9" s="1"/>
  <c r="E16" i="9"/>
  <c r="E15" i="9"/>
  <c r="E9" i="9"/>
  <c r="B9" i="9" s="1"/>
  <c r="E18" i="9"/>
  <c r="B18" i="9" s="1"/>
  <c r="E10" i="9"/>
  <c r="B10" i="9" s="1"/>
  <c r="F272" i="9"/>
  <c r="B16" i="9" l="1"/>
  <c r="F14" i="9"/>
  <c r="E4" i="9"/>
  <c r="B272" i="9"/>
  <c r="F19" i="9"/>
  <c r="B15" i="9"/>
  <c r="E1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<sst xmlns="http://schemas.openxmlformats.org/spreadsheetml/2006/main" count="4312" uniqueCount="3393">
  <si>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</si>
  <si>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</si>
  <si>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</si>
  <si>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</si>
  <si>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</si>
  <si>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</si>
  <si>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</si>
  <si>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</si>
  <si>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</si>
  <si>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</si>
  <si>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</si>
  <si>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</si>
  <si>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</si>
  <si>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</si>
  <si>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</si>
  <si>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</si>
  <si>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</si>
  <si>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</si>
  <si>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</si>
  <si>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</si>
  <si>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</si>
  <si>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</si>
  <si>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</si>
  <si>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</si>
  <si>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</si>
  <si>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</si>
  <si>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</si>
  <si>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</si>
  <si>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</si>
  <si>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</si>
  <si>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</si>
  <si>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</si>
  <si>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</si>
  <si>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</si>
  <si>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</si>
  <si>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</si>
  <si>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</si>
  <si>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</si>
  <si>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</si>
  <si>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</si>
  <si>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</si>
  <si>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</si>
  <si>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</si>
  <si>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</si>
  <si>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</si>
  <si>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</si>
  <si>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</si>
  <si>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</si>
  <si>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</si>
  <si>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</si>
  <si>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</si>
  <si>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</si>
  <si>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</si>
  <si>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</si>
  <si>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</si>
  <si>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</si>
  <si>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</si>
  <si>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</si>
  <si>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</si>
  <si>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</si>
  <si>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</si>
  <si>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</si>
  <si>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</si>
  <si>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</si>
  <si>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</si>
  <si>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</si>
  <si>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</si>
  <si>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</si>
  <si>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</si>
  <si>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</si>
  <si>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</si>
  <si>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</si>
  <si>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</si>
  <si>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</si>
  <si>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</si>
  <si>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</si>
  <si>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</si>
  <si>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</si>
  <si>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</si>
  <si>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</si>
  <si>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</si>
  <si>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</si>
  <si>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</si>
  <si>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</si>
  <si>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</si>
  <si>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</si>
  <si>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</si>
  <si>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</si>
  <si>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</si>
  <si>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</si>
  <si>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</si>
  <si>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</si>
  <si>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</si>
  <si>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</si>
  <si>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</si>
  <si>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</si>
  <si>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</si>
  <si>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</si>
  <si>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</si>
  <si>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</si>
  <si>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</si>
  <si>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</si>
  <si>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</si>
  <si>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</si>
  <si>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</si>
  <si>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</si>
  <si>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</si>
  <si>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</si>
  <si>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</si>
  <si>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</si>
  <si>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</si>
  <si>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</si>
  <si>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</si>
  <si>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</si>
  <si>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</si>
  <si>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</si>
  <si>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</si>
  <si>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</si>
  <si>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</si>
  <si>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</si>
  <si>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</si>
  <si>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</si>
  <si>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</si>
  <si>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</si>
  <si>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</si>
  <si>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</si>
  <si>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</si>
  <si>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</si>
  <si>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</si>
  <si>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</si>
  <si>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</si>
  <si>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</si>
  <si>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</si>
  <si>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</si>
  <si>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</si>
  <si>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</si>
  <si>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</si>
  <si>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</si>
  <si>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</si>
  <si>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</si>
  <si>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</si>
  <si>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</si>
  <si>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</si>
  <si>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</si>
  <si>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</si>
  <si>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</si>
  <si>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</si>
  <si>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</si>
  <si>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</si>
  <si>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</si>
  <si>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</si>
  <si>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</si>
  <si>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</si>
  <si>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</si>
  <si>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</si>
  <si>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</si>
  <si>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</si>
  <si>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</si>
  <si>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</si>
  <si>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</si>
  <si>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</si>
  <si>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</si>
  <si>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</si>
  <si>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</si>
  <si>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</si>
  <si>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</si>
  <si>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</si>
  <si>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</si>
  <si>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</si>
  <si>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</si>
  <si>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</si>
  <si>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</si>
  <si>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</si>
  <si>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</si>
  <si>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</si>
  <si>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</si>
  <si>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</si>
  <si>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</si>
  <si>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</si>
  <si>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</si>
  <si>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</si>
  <si>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</si>
  <si>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</si>
  <si>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</si>
  <si>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</si>
  <si>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</si>
  <si>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</si>
  <si>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</si>
  <si>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</si>
  <si>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</si>
  <si>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</si>
  <si>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</si>
  <si>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</si>
  <si>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</si>
  <si>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</si>
  <si>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</si>
  <si>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</si>
  <si>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</si>
  <si>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</si>
  <si>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</si>
  <si>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</si>
  <si>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</si>
  <si>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</si>
  <si>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</si>
  <si>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</si>
  <si>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</si>
  <si>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</si>
  <si>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</si>
  <si>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</si>
  <si>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</si>
  <si>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</si>
  <si>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</si>
  <si>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</si>
  <si>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</si>
  <si>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</si>
  <si>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</si>
  <si>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</si>
  <si>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</si>
  <si>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</si>
  <si>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</si>
  <si>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</si>
  <si>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</si>
  <si>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</si>
  <si>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</si>
  <si>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</si>
  <si>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</si>
  <si>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</si>
  <si>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</si>
  <si>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</si>
  <si>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</si>
  <si>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</si>
  <si>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</si>
  <si>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</si>
  <si>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</si>
  <si>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</si>
  <si>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</si>
  <si>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</si>
  <si>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</si>
  <si>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</si>
  <si>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</si>
  <si>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</si>
  <si>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</si>
  <si>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</si>
  <si>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</si>
  <si>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</si>
  <si>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</si>
  <si>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</si>
  <si>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</si>
  <si>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</si>
  <si>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</si>
  <si>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</si>
  <si>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</si>
  <si>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</si>
  <si>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</si>
  <si>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</si>
  <si>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</si>
  <si>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</si>
  <si>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</si>
  <si>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</si>
  <si>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</si>
  <si>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</si>
  <si>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</si>
  <si>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</si>
  <si>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</si>
  <si>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</si>
  <si>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</si>
  <si>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</si>
  <si>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</si>
  <si>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</si>
  <si>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</si>
  <si>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</si>
  <si>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</si>
  <si>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</si>
  <si>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</si>
  <si>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</si>
  <si>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</si>
  <si>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</si>
  <si>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</si>
  <si>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</si>
  <si>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</si>
  <si>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</si>
  <si>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</si>
  <si>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</si>
  <si>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</si>
  <si>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</si>
  <si>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</si>
  <si>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</si>
  <si>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</si>
  <si>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</si>
  <si>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</si>
  <si>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</si>
  <si>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</si>
  <si>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</si>
  <si>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</si>
  <si>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</si>
  <si>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</si>
  <si>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</si>
  <si>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</si>
  <si>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</si>
  <si>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</si>
  <si>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</si>
  <si>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</si>
  <si>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</si>
  <si>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</si>
  <si>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</si>
  <si>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</si>
  <si>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</si>
  <si>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</si>
  <si>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</si>
  <si>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</si>
  <si>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</si>
  <si>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</si>
  <si>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</si>
  <si>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</si>
  <si>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</si>
  <si>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</si>
  <si>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</si>
  <si>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</si>
  <si>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</si>
  <si>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</si>
  <si>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</si>
  <si>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</si>
  <si>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</si>
  <si>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</si>
  <si>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</si>
  <si>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</si>
  <si>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</si>
  <si>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</si>
  <si>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</si>
  <si>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</si>
  <si>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</si>
  <si>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</si>
  <si>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</si>
  <si>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</si>
  <si>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</si>
  <si>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</si>
  <si>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</si>
  <si>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</si>
  <si>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</si>
  <si>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</si>
  <si>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</si>
  <si>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</si>
  <si>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</si>
  <si>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</si>
  <si>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</si>
  <si>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</si>
  <si>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</si>
  <si>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</si>
  <si>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</si>
  <si>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</si>
  <si>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</si>
  <si>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</si>
  <si>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</si>
  <si>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</si>
  <si>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</si>
  <si>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</si>
  <si>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</si>
  <si>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</si>
  <si>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</si>
  <si>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</si>
  <si>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</si>
  <si>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</si>
  <si>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</si>
  <si>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</si>
  <si>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</si>
  <si>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</si>
  <si>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</si>
  <si>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</si>
  <si>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</si>
  <si>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</si>
  <si>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</si>
  <si>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</si>
  <si>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</si>
  <si>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</si>
  <si>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</si>
  <si>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</si>
  <si>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</si>
  <si>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</si>
  <si>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</si>
  <si>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</si>
  <si>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</si>
  <si>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</si>
  <si>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</si>
  <si>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</si>
  <si>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</si>
  <si>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</si>
  <si>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</si>
  <si>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</si>
  <si>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</si>
  <si>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</si>
  <si>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</si>
  <si>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</si>
  <si>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</si>
  <si>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</si>
  <si>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</si>
  <si>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</si>
  <si>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</si>
  <si>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</si>
  <si>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</si>
  <si>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</si>
  <si>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</si>
  <si>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</si>
  <si>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</si>
  <si>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</si>
  <si>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</si>
  <si>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</si>
  <si>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</si>
  <si>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</si>
  <si>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</si>
  <si>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</si>
  <si>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</si>
  <si>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</si>
  <si>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</si>
  <si>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</si>
  <si>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</si>
  <si>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</si>
  <si>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</si>
  <si>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</si>
  <si>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</si>
  <si>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</si>
  <si>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</si>
  <si>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</si>
  <si>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</si>
  <si>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</si>
  <si>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</si>
  <si>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</si>
  <si>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</si>
  <si>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</si>
  <si>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</si>
  <si>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</si>
  <si>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</si>
  <si>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</si>
  <si>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</si>
  <si>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</si>
  <si>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</si>
  <si>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</si>
  <si>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</si>
  <si>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</si>
  <si>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</si>
  <si>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</si>
  <si>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</si>
  <si>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</si>
  <si>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</si>
  <si>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</si>
  <si>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</si>
  <si>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</si>
  <si>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</si>
  <si>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</si>
  <si>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</si>
  <si>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</si>
  <si>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</si>
  <si>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</si>
  <si>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</si>
  <si>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</si>
  <si>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</si>
  <si>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</si>
  <si>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</si>
  <si>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</si>
  <si>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</si>
  <si>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</si>
  <si>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</si>
  <si>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</si>
  <si>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</si>
  <si>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</si>
  <si>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</si>
  <si>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</si>
  <si>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</si>
  <si>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</si>
  <si>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</si>
  <si>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</si>
  <si>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</si>
  <si>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</si>
  <si>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</si>
  <si>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</si>
  <si>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</si>
  <si>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</si>
  <si>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</si>
  <si>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</si>
  <si>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</si>
  <si>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</si>
  <si>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</si>
  <si>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</si>
  <si>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</si>
  <si>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</si>
  <si>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</si>
  <si>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</si>
  <si>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</si>
  <si>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</si>
  <si>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</si>
  <si>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</si>
  <si>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</si>
  <si>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</si>
  <si>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</si>
  <si>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</si>
  <si>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</si>
  <si>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</si>
  <si>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</si>
  <si>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</si>
  <si>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</si>
  <si>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</si>
  <si>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</si>
  <si>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</si>
  <si>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</si>
  <si>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</si>
  <si>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</si>
  <si>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</si>
  <si>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</si>
  <si>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</si>
  <si>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</si>
  <si>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</si>
  <si>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</si>
  <si>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</si>
  <si>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</si>
  <si>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</si>
  <si>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</si>
  <si>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</si>
  <si>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</si>
  <si>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</si>
  <si>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</si>
  <si>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</si>
  <si>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</si>
  <si>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</si>
  <si>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</si>
  <si>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</si>
  <si>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</si>
  <si>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</si>
  <si>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</si>
  <si>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</si>
  <si>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</si>
  <si>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</si>
  <si>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</si>
  <si>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</si>
  <si>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</si>
  <si>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</si>
  <si>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</si>
  <si>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</si>
  <si>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</si>
  <si>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</si>
  <si>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</si>
  <si>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</si>
  <si>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</si>
  <si>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</si>
  <si>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</si>
  <si>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</si>
  <si>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</si>
  <si>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</si>
  <si>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</si>
  <si>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</si>
  <si>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</si>
  <si>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</si>
  <si>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</si>
  <si>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</si>
  <si>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</si>
  <si>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</si>
  <si>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</si>
  <si>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</si>
  <si>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</si>
  <si>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</si>
  <si>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</si>
  <si>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</si>
  <si>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</si>
  <si>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</si>
  <si>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</si>
  <si>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</si>
  <si>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</si>
  <si>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</si>
  <si>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</si>
  <si>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</si>
  <si>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</si>
  <si>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</si>
  <si>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</si>
  <si>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</si>
  <si>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</si>
  <si>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</si>
  <si>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</si>
  <si>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</si>
  <si>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</si>
  <si>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</si>
  <si>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</si>
  <si>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</si>
  <si>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</si>
  <si>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</si>
  <si>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</si>
  <si>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</si>
  <si>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</si>
  <si>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</si>
  <si>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</si>
  <si>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</si>
  <si>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</si>
  <si>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</si>
  <si>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</si>
  <si>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</si>
  <si>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</si>
  <si>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</si>
  <si>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</si>
  <si>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</si>
  <si>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</si>
  <si>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</si>
  <si>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</si>
  <si>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</si>
  <si>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</si>
  <si>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</si>
  <si>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</si>
  <si>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</si>
  <si>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</si>
  <si>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</si>
  <si>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</si>
  <si>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</si>
  <si>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</si>
  <si>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</si>
  <si>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</si>
  <si>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</si>
  <si>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</si>
  <si>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</si>
  <si>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</si>
  <si>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</si>
  <si>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</si>
  <si>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</si>
  <si>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</si>
  <si>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</si>
  <si>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</si>
  <si>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</si>
  <si>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</si>
  <si>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</si>
  <si>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</si>
  <si>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</si>
  <si>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</si>
  <si>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</si>
  <si>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</si>
  <si>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</si>
  <si>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</si>
  <si>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</si>
  <si>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</si>
  <si>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</si>
  <si>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</si>
  <si>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</si>
  <si>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</si>
  <si>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</si>
  <si>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</si>
  <si>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</si>
  <si>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</si>
  <si>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</si>
  <si>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</si>
  <si>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</si>
  <si>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</si>
  <si>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</si>
  <si>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</si>
  <si>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</si>
  <si>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</si>
  <si>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</si>
  <si>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</si>
  <si>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</si>
  <si>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</si>
  <si>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</si>
  <si>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</si>
  <si>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</si>
  <si>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</si>
  <si>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</si>
  <si>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</si>
  <si>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</si>
  <si>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</si>
  <si>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</si>
  <si>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</si>
  <si>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</si>
  <si>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</si>
  <si>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</si>
  <si>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</si>
  <si>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</si>
  <si>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</si>
  <si>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</si>
  <si>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</si>
  <si>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</si>
  <si>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</si>
  <si>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</si>
  <si>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</si>
  <si>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</si>
  <si>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</si>
  <si>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</si>
  <si>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</si>
  <si>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</si>
  <si>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</si>
  <si>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</si>
  <si>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</si>
  <si>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</si>
  <si>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</si>
  <si>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</si>
  <si>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</si>
  <si>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</si>
  <si>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</si>
  <si>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</si>
  <si>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</si>
  <si>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</si>
  <si>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</si>
  <si>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</si>
  <si>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</si>
  <si>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</si>
  <si>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</si>
  <si>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</si>
  <si>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</si>
  <si>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</si>
  <si>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</si>
  <si>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</si>
  <si>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</si>
  <si>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</si>
  <si>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</si>
  <si>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</si>
  <si>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</si>
  <si>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</si>
  <si>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</si>
  <si>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</si>
  <si>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</si>
  <si>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</si>
  <si>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</si>
  <si>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</si>
  <si>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</si>
  <si>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</si>
  <si>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</si>
  <si>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</si>
  <si>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</si>
  <si>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</si>
  <si>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</si>
  <si>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</si>
  <si>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</si>
  <si>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</si>
  <si>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</si>
  <si>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</si>
  <si>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</si>
  <si>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</si>
  <si>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</si>
  <si>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</si>
  <si>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</si>
  <si>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</si>
  <si>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</si>
  <si>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</si>
  <si>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</si>
  <si>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</si>
  <si>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</si>
  <si>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</si>
  <si>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</si>
  <si>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</si>
  <si>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</si>
  <si>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</si>
  <si>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</si>
  <si>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</si>
  <si>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</si>
  <si>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</si>
  <si>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</si>
  <si>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</si>
  <si>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</si>
  <si>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</si>
  <si>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</si>
  <si>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</si>
  <si>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</si>
  <si>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</si>
  <si>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</si>
  <si>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</si>
  <si>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</si>
  <si>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</si>
  <si>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</si>
  <si>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</si>
  <si>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</si>
  <si>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</si>
  <si>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</si>
  <si>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</si>
  <si>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</si>
  <si>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</si>
  <si>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</si>
  <si>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</si>
  <si>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</si>
  <si>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</si>
  <si>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</si>
  <si>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</si>
  <si>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</si>
  <si>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</si>
  <si>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</si>
  <si>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</si>
  <si>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</si>
  <si>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</si>
  <si>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</si>
  <si>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</si>
  <si>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</si>
  <si>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</si>
  <si>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</si>
  <si>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</si>
  <si>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</si>
  <si>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</si>
  <si>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</si>
  <si>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</si>
  <si>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</si>
  <si>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</si>
  <si>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</si>
  <si>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</si>
  <si>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</si>
  <si>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</si>
  <si>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</si>
  <si>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</si>
  <si>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</si>
  <si>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</si>
  <si>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</si>
  <si>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</si>
  <si>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</si>
  <si>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</si>
  <si>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</si>
  <si>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</si>
  <si>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</si>
  <si>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</si>
  <si>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</si>
  <si>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</si>
  <si>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</si>
  <si>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</si>
  <si>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</si>
  <si>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</si>
  <si>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</si>
  <si>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</si>
  <si>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</si>
  <si>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</si>
  <si>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</si>
  <si>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</si>
  <si>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</si>
  <si>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</si>
  <si>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</si>
  <si>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</si>
  <si>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</si>
  <si>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</si>
  <si>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</si>
  <si>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</si>
  <si>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</si>
  <si>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</si>
  <si>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</si>
  <si>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</si>
  <si>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</si>
  <si>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</si>
  <si>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</si>
  <si>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</si>
  <si>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</si>
  <si>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</si>
  <si>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</si>
  <si>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</si>
  <si>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</si>
  <si>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</si>
  <si>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</si>
  <si>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</si>
  <si>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</si>
  <si>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</si>
  <si>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</si>
  <si>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</si>
  <si>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</si>
  <si>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</si>
  <si>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</si>
  <si>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</si>
  <si>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</si>
  <si>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</si>
  <si>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</si>
  <si>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</si>
  <si>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</si>
  <si>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</si>
  <si>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</si>
  <si>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</si>
  <si>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</si>
  <si>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</si>
  <si>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</si>
  <si>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</si>
  <si>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</si>
  <si>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</si>
  <si>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</si>
  <si>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</si>
  <si>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</si>
  <si>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</si>
  <si>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</si>
  <si>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</si>
  <si>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</si>
  <si>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</si>
  <si>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</si>
  <si>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</si>
  <si>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</si>
  <si>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</si>
  <si>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</si>
  <si>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</si>
  <si>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</si>
  <si>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</si>
  <si>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</si>
  <si>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</si>
  <si>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</si>
  <si>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</si>
  <si>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</si>
  <si>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</si>
  <si>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</si>
  <si>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</si>
  <si>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</si>
  <si>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</si>
  <si>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</si>
  <si>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</si>
  <si>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</si>
  <si>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</si>
  <si>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</si>
  <si>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</si>
  <si>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</si>
  <si>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</si>
  <si>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</si>
  <si>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</si>
  <si>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</si>
  <si>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</si>
  <si>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</si>
  <si>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</si>
  <si>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</si>
  <si>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</si>
  <si>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</si>
  <si>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</si>
  <si>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</si>
  <si>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</si>
  <si>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</si>
  <si>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</si>
  <si>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</si>
  <si>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</si>
  <si>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</si>
  <si>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</si>
  <si>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</si>
  <si>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</si>
  <si>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</si>
  <si>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</si>
  <si>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</si>
  <si>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</si>
  <si>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</si>
  <si>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</si>
  <si>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</si>
  <si>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</si>
  <si>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</si>
  <si>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</si>
  <si>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</si>
  <si>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</si>
  <si>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</si>
  <si>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</si>
  <si>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</si>
  <si>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</si>
  <si>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</si>
  <si>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</si>
  <si>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</si>
  <si>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</si>
  <si>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</si>
  <si>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</si>
  <si>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</si>
  <si>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</si>
  <si>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</si>
  <si>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</si>
  <si>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</si>
  <si>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</si>
  <si>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</si>
  <si>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</si>
  <si>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</si>
  <si>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</si>
  <si>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</si>
  <si>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</si>
  <si>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</si>
  <si>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</si>
  <si>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</si>
  <si>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</si>
  <si>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</si>
  <si>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</si>
  <si>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</si>
  <si>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</si>
  <si>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</si>
  <si>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</si>
  <si>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</si>
  <si>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</si>
  <si>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</si>
  <si>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</si>
  <si>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</si>
  <si>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</si>
  <si>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</si>
  <si>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</si>
  <si>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</si>
  <si>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</si>
  <si>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</si>
  <si>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</si>
  <si>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</si>
  <si>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</si>
  <si>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</si>
  <si>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</si>
  <si>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</si>
  <si>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</si>
  <si>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</si>
  <si>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</si>
  <si>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</si>
  <si>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</si>
  <si>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</si>
  <si>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</si>
  <si>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</si>
  <si>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</si>
  <si>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</si>
  <si>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</si>
  <si>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</si>
  <si>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</si>
  <si>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</si>
  <si>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</si>
  <si>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</si>
  <si>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</si>
  <si>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</si>
  <si>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</si>
  <si>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</si>
  <si>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</si>
  <si>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</si>
  <si>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</si>
  <si>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</si>
  <si>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</si>
  <si>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</si>
  <si>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</si>
  <si>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</si>
  <si>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</si>
  <si>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</si>
  <si>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</si>
  <si>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</si>
  <si>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</si>
  <si>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</si>
  <si>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</si>
  <si>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</si>
  <si>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</si>
  <si>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</si>
  <si>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</si>
  <si>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</si>
  <si>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</si>
  <si>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</si>
  <si>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</si>
  <si>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</si>
  <si>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</si>
  <si>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</si>
  <si>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</si>
  <si>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</si>
  <si>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</si>
  <si>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</si>
  <si>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</si>
  <si>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</si>
  <si>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</si>
  <si>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</si>
  <si>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</si>
  <si>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</si>
  <si>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</si>
  <si>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</si>
  <si>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</si>
  <si>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</si>
  <si>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</si>
  <si>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</si>
  <si>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</si>
  <si>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</si>
  <si>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</si>
  <si>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</si>
  <si>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</si>
  <si>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</si>
  <si>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</si>
  <si>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</si>
  <si>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</si>
  <si>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</si>
  <si>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</si>
  <si>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</si>
  <si>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</si>
  <si>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</si>
  <si>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</si>
  <si>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</si>
  <si>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</si>
  <si>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</si>
  <si>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</si>
  <si>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</si>
  <si>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</si>
  <si>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</si>
  <si>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</si>
  <si>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</si>
  <si>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</si>
  <si>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</si>
  <si>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</si>
  <si>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</si>
  <si>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</si>
  <si>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</si>
  <si>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</si>
  <si>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</si>
  <si>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</si>
  <si>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</si>
  <si>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</si>
  <si>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</si>
  <si>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</si>
  <si>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</si>
  <si>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</si>
  <si>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</si>
  <si>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</si>
  <si>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</si>
  <si>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</si>
  <si>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</si>
  <si>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</si>
  <si>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</si>
  <si>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</si>
  <si>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</si>
  <si>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</si>
  <si>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</si>
  <si>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</si>
  <si>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</si>
  <si>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</si>
  <si>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</si>
  <si>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</si>
  <si>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</si>
  <si>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</si>
  <si>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</si>
  <si>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</si>
  <si>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</si>
  <si>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</si>
  <si>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</si>
  <si>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</si>
  <si>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</si>
  <si>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</si>
  <si>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</si>
  <si>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</si>
  <si>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</si>
  <si>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</si>
  <si>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</si>
  <si>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</si>
  <si>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</si>
  <si>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</si>
  <si>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</si>
  <si>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</si>
  <si>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</si>
  <si>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</si>
  <si>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</si>
  <si>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</si>
  <si>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</si>
  <si>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</si>
  <si>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</si>
  <si>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</si>
  <si>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</si>
  <si>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</si>
  <si>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</si>
  <si>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</si>
  <si>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</si>
  <si>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</si>
  <si>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</si>
  <si>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</si>
  <si>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</si>
  <si>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</si>
  <si>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</si>
  <si>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</si>
  <si>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</si>
  <si>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</si>
  <si>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</si>
  <si>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</si>
  <si>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</si>
  <si>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</si>
  <si>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</si>
  <si>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</si>
  <si>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</si>
  <si>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</si>
  <si>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</si>
  <si>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</si>
  <si>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</si>
  <si>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</si>
  <si>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</si>
  <si>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</si>
  <si>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</si>
  <si>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</si>
  <si>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</si>
  <si>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</si>
  <si>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</si>
  <si>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</si>
  <si>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</si>
  <si>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</si>
  <si>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</si>
  <si>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</si>
  <si>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</si>
  <si>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</si>
  <si>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</si>
  <si>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</si>
  <si>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</si>
  <si>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</si>
  <si>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</si>
  <si>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</si>
  <si>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</si>
  <si>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</si>
  <si>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</si>
  <si>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</si>
  <si>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</si>
  <si>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</si>
  <si>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</si>
  <si>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</si>
  <si>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</si>
  <si>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</si>
  <si>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</si>
  <si>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</si>
  <si>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</si>
  <si>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</si>
  <si>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</si>
  <si>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</si>
  <si>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</si>
  <si>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</si>
  <si>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</si>
  <si>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</si>
  <si>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</si>
  <si>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</si>
  <si>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</si>
  <si>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</si>
  <si>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</si>
  <si>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</si>
  <si>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</si>
  <si>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</si>
  <si>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</si>
  <si>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</si>
  <si>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</si>
  <si>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</si>
  <si>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</si>
  <si>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</si>
  <si>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</si>
  <si>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</si>
  <si>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</si>
  <si>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</si>
  <si>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</si>
  <si>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</si>
  <si>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</si>
  <si>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</si>
  <si>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</si>
  <si>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</si>
  <si>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</si>
  <si>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</si>
  <si>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</si>
  <si>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</si>
  <si>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</si>
  <si>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</si>
  <si>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</si>
  <si>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</si>
  <si>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</si>
  <si>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</si>
  <si>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</si>
  <si>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</si>
  <si>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</si>
  <si>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</si>
  <si>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</si>
  <si>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</si>
  <si>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</si>
  <si>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</si>
  <si>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</si>
  <si>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</si>
  <si>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</si>
  <si>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</si>
  <si>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</si>
  <si>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</si>
  <si>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</si>
  <si>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</si>
  <si>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</si>
  <si>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</si>
  <si>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</si>
  <si>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</si>
  <si>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</si>
  <si>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</si>
  <si>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</si>
  <si>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</si>
  <si>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</si>
  <si>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</si>
  <si>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</si>
  <si>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</si>
  <si>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</si>
  <si>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</si>
  <si>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</si>
  <si>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</si>
  <si>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</si>
  <si>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</si>
  <si>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</si>
  <si>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</si>
  <si>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</si>
  <si>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</si>
  <si>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</si>
  <si>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</si>
  <si>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</si>
  <si>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</si>
  <si>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</si>
  <si>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</si>
  <si>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</si>
  <si>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</si>
  <si>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</si>
  <si>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</si>
  <si>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</si>
  <si>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</si>
  <si>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</si>
  <si>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</si>
  <si>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</si>
  <si>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</si>
  <si>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</si>
  <si>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</si>
  <si>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</si>
  <si>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</si>
  <si>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</si>
  <si>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</si>
  <si>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</si>
  <si>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</si>
  <si>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</si>
  <si>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</si>
  <si>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</si>
  <si>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</si>
  <si>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</si>
  <si>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</si>
  <si>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</si>
  <si>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</si>
  <si>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</si>
  <si>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</si>
  <si>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</si>
  <si>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</si>
  <si>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</si>
  <si>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</si>
  <si>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</si>
  <si>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</si>
  <si>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</si>
  <si>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</si>
  <si>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</si>
  <si>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</si>
  <si>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</si>
  <si>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</si>
  <si>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</si>
  <si>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</si>
  <si>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</si>
  <si>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</si>
  <si>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</si>
  <si>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</si>
  <si>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</si>
  <si>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</si>
  <si>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</si>
  <si>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</si>
  <si>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</si>
  <si>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</si>
  <si>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</si>
  <si>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</si>
  <si>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</si>
  <si>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</si>
  <si>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</si>
  <si>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</si>
  <si>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</si>
  <si>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</si>
  <si>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</si>
  <si>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</si>
  <si>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</si>
  <si>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</si>
  <si>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</si>
  <si>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</si>
  <si>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</si>
  <si>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</si>
  <si>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</si>
  <si>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</si>
  <si>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</si>
  <si>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</si>
  <si>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</si>
  <si>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</si>
  <si>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</si>
  <si>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</si>
  <si>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</si>
  <si>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</si>
  <si>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</si>
  <si>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</si>
  <si>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</si>
  <si>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</si>
  <si>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</si>
  <si>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</si>
  <si>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</si>
  <si>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</si>
  <si>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</si>
  <si>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</si>
  <si>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</si>
  <si>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</si>
  <si>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</si>
  <si>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</si>
  <si>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</si>
  <si>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</si>
  <si>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</si>
  <si>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</si>
  <si>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</si>
  <si>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</si>
  <si>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</si>
  <si>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</si>
  <si>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</si>
  <si>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</si>
  <si>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</si>
  <si>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</si>
  <si>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</si>
  <si>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</si>
  <si>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</si>
  <si>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</si>
  <si>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</si>
  <si>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</si>
  <si>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</si>
  <si>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</si>
  <si>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</si>
  <si>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</si>
  <si>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</si>
  <si>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</si>
  <si>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</si>
  <si>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</si>
  <si>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</si>
  <si>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</si>
  <si>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</si>
  <si>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</si>
  <si>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</si>
  <si>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</si>
  <si>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</si>
  <si>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</si>
  <si>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</si>
  <si>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</si>
  <si>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</si>
  <si>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</si>
  <si>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</si>
  <si>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</si>
  <si>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</si>
  <si>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</si>
  <si>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</si>
  <si>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</si>
  <si>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</si>
  <si>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</si>
  <si>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</si>
  <si>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</si>
  <si>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</si>
  <si>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</si>
  <si>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</si>
  <si>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</si>
  <si>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</si>
  <si>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</si>
  <si>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</si>
  <si>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</si>
  <si>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</si>
  <si>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</si>
  <si>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</si>
  <si>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</si>
  <si>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</si>
  <si>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</si>
  <si>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</si>
  <si>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</si>
  <si>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</si>
  <si>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</si>
  <si>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</si>
  <si>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</si>
  <si>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</si>
  <si>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</si>
  <si>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</si>
  <si>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</si>
  <si>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</si>
  <si>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</si>
  <si>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</si>
  <si>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</si>
  <si>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</si>
  <si>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</si>
  <si>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</si>
  <si>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</si>
  <si>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</si>
  <si>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</si>
  <si>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</si>
  <si>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</si>
  <si>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</si>
  <si>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</si>
  <si>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</si>
  <si>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</si>
  <si>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</si>
  <si>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</si>
  <si>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</si>
  <si>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</si>
  <si>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</si>
  <si>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</si>
  <si>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</si>
  <si>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</si>
  <si>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</si>
  <si>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</si>
  <si>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</si>
  <si>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</si>
  <si>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</si>
  <si>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</si>
  <si>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</si>
  <si>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</si>
  <si>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</si>
  <si>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</si>
  <si>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</si>
  <si>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</si>
  <si>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</si>
  <si>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</si>
  <si>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</si>
  <si>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</si>
  <si>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</si>
  <si>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</si>
  <si>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</si>
  <si>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</si>
  <si>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</si>
  <si>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</si>
  <si>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</si>
  <si>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</si>
  <si>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</si>
  <si>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</si>
  <si>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</si>
  <si>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</si>
  <si>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</si>
  <si>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</si>
  <si>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</si>
  <si>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</si>
  <si>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</si>
  <si>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</si>
  <si>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</si>
  <si>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</si>
  <si>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</si>
  <si>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</si>
  <si>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</si>
  <si>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</si>
  <si>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</si>
  <si>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</si>
  <si>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</si>
  <si>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</si>
  <si>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</si>
  <si>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</si>
  <si>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</si>
  <si>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</si>
  <si>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</si>
  <si>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</si>
  <si>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</si>
  <si>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</si>
  <si>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</si>
  <si>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</si>
  <si>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</si>
  <si>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</si>
  <si>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</si>
  <si>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</si>
  <si>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</si>
  <si>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</si>
  <si>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</si>
  <si>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</si>
  <si>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</si>
  <si>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</si>
  <si>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</si>
  <si>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</si>
  <si>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</si>
  <si>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</si>
  <si>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</si>
  <si>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</si>
  <si>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</si>
  <si>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</si>
  <si>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</si>
  <si>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</si>
  <si>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</si>
  <si>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</si>
  <si>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</si>
  <si>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</si>
  <si>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</si>
  <si>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</si>
  <si>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</si>
  <si>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</si>
  <si>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</si>
  <si>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</si>
  <si>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</si>
  <si>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</si>
  <si>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</si>
  <si>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</si>
  <si>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</si>
  <si>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</si>
  <si>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</si>
  <si>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</si>
  <si>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</si>
  <si>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</si>
  <si>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</si>
  <si>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</si>
  <si>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</si>
  <si>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</si>
  <si>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</si>
  <si>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</si>
  <si>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</si>
  <si>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</si>
  <si>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</si>
  <si>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</si>
  <si>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</si>
  <si>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</si>
  <si>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</si>
  <si>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</si>
  <si>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</si>
  <si>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</si>
  <si>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</si>
  <si>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</si>
  <si>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</si>
  <si>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</si>
  <si>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</si>
  <si>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</si>
  <si>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</si>
  <si>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</si>
  <si>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</si>
  <si>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</si>
  <si>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</si>
  <si>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</si>
  <si>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</si>
  <si>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</si>
  <si>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</si>
  <si>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</si>
  <si>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</si>
  <si>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</si>
  <si>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</si>
  <si>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</si>
  <si>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</si>
  <si>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</si>
  <si>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</si>
  <si>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</si>
  <si>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</si>
  <si>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</si>
  <si>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</si>
  <si>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</si>
  <si>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</si>
  <si>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</si>
  <si>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</si>
  <si>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</si>
  <si>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</si>
  <si>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</si>
  <si>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</si>
  <si>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</si>
  <si>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</si>
  <si>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</si>
  <si>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</si>
  <si>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</si>
  <si>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</si>
  <si>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</si>
  <si>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</si>
  <si>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</si>
  <si>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</si>
  <si>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</si>
  <si>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</si>
  <si>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</si>
  <si>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</si>
  <si>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</si>
  <si>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</si>
  <si>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</si>
  <si>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</si>
  <si>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</si>
  <si>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</si>
  <si>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</si>
  <si>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</si>
  <si>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</si>
  <si>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</si>
  <si>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</si>
  <si>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</si>
  <si>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</si>
  <si>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</si>
  <si>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</si>
  <si>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</si>
  <si>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</si>
  <si>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</si>
  <si>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</si>
  <si>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</si>
  <si>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</si>
  <si>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</si>
  <si>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</si>
  <si>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</si>
  <si>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</si>
  <si>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</si>
  <si>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</si>
  <si>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</si>
  <si>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</si>
  <si>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</si>
  <si>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</si>
  <si>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</si>
  <si>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</si>
  <si>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</si>
  <si>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</si>
  <si>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</si>
  <si>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</si>
  <si>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</si>
  <si>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</si>
  <si>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</si>
  <si>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</si>
  <si>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</si>
  <si>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</si>
  <si>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</si>
  <si>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</si>
  <si>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</si>
  <si>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</si>
  <si>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</si>
  <si>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</si>
  <si>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</si>
  <si>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</si>
  <si>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</si>
  <si>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</si>
  <si>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</si>
  <si>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</si>
  <si>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</si>
  <si>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</si>
  <si>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</si>
  <si>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</si>
  <si>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</si>
  <si>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</si>
  <si>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</si>
  <si>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</si>
  <si>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</si>
  <si>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</si>
  <si>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</si>
  <si>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</si>
  <si>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</si>
  <si>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</si>
  <si>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</si>
  <si>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</si>
  <si>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</si>
  <si>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</si>
  <si>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</si>
  <si>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</si>
  <si>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</si>
  <si>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</si>
  <si>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</si>
  <si>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</si>
  <si>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</si>
  <si>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</si>
  <si>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</si>
  <si>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</si>
  <si>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</si>
  <si>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</si>
  <si>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</si>
  <si>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</si>
  <si>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</si>
  <si>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</si>
  <si>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</si>
  <si>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</si>
  <si>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</si>
  <si>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</si>
  <si>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</si>
  <si>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</si>
  <si>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</si>
  <si>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</si>
  <si>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</si>
  <si>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</si>
  <si>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</si>
  <si>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</si>
  <si>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</si>
  <si>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</si>
  <si>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</si>
  <si>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</si>
  <si>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</si>
  <si>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</si>
  <si>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</si>
  <si>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</si>
  <si>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</si>
  <si>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</si>
  <si>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</si>
  <si>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</si>
  <si>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</si>
  <si>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</si>
  <si>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</si>
  <si>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</si>
  <si>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</si>
  <si>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</si>
  <si>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</si>
  <si>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</si>
  <si>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</si>
  <si>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</si>
  <si>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</si>
  <si>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</si>
  <si>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</si>
  <si>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</si>
  <si>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</si>
  <si>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</si>
  <si>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</si>
  <si>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</si>
  <si>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</si>
  <si>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</si>
  <si>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</si>
  <si>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</si>
  <si>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</si>
  <si>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</si>
  <si>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</si>
  <si>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</si>
  <si>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</si>
  <si>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</si>
  <si>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</si>
  <si>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</si>
  <si>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</si>
  <si>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</si>
  <si>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</si>
  <si>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</si>
  <si>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</si>
  <si>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</si>
  <si>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</si>
  <si>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</si>
  <si>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</si>
  <si>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</si>
  <si>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</si>
  <si>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</si>
  <si>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</si>
  <si>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</si>
  <si>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</si>
  <si>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</si>
  <si>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</si>
  <si>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</si>
  <si>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</si>
  <si>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</si>
  <si>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</si>
  <si>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</si>
  <si>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</si>
  <si>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</si>
  <si>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</si>
  <si>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</si>
  <si>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</si>
  <si>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</si>
  <si>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</si>
  <si>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</si>
  <si>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</si>
  <si>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</si>
  <si>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</si>
  <si>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</si>
  <si>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</si>
  <si>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</si>
  <si>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</si>
  <si>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</si>
  <si>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</si>
  <si>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</si>
  <si>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</si>
  <si>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</si>
  <si>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</si>
  <si>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</si>
  <si>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</si>
  <si>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</si>
  <si>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</si>
  <si>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</si>
  <si>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</si>
  <si>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</si>
  <si>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</si>
  <si>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</si>
  <si>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</si>
  <si>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</si>
  <si>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</si>
  <si>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</si>
  <si>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</si>
  <si>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</si>
  <si>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</si>
  <si>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</si>
  <si>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</si>
  <si>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</si>
  <si>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</si>
  <si>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</si>
  <si>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</si>
  <si>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</si>
  <si>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</si>
  <si>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</si>
  <si>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</si>
  <si>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</si>
  <si>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</si>
  <si>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</si>
  <si>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</si>
  <si>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</si>
  <si>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</si>
  <si>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</si>
  <si>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</si>
  <si>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</si>
  <si>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</si>
  <si>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</si>
  <si>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</si>
  <si>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</si>
  <si>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</si>
  <si>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</si>
  <si>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</si>
  <si>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</si>
  <si>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</si>
  <si>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</si>
  <si>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</si>
  <si>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</si>
  <si>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</si>
  <si>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</si>
  <si>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</si>
  <si>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</si>
  <si>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</si>
  <si>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</si>
  <si>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</si>
  <si>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</si>
  <si>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</si>
  <si>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</si>
  <si>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</si>
  <si>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</si>
  <si>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</si>
  <si>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</si>
  <si>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</si>
  <si>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</si>
  <si>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</si>
  <si>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</si>
  <si>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</si>
  <si>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</si>
  <si>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</si>
  <si>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</si>
  <si>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</si>
  <si>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</si>
  <si>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</si>
  <si>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</si>
  <si>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</si>
  <si>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</si>
  <si>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</si>
  <si>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</si>
  <si>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</si>
  <si>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</si>
  <si>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</si>
  <si>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</si>
  <si>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</si>
  <si>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</si>
  <si>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</si>
  <si>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</si>
  <si>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</si>
  <si>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</si>
  <si>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</si>
  <si>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</si>
  <si>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</si>
  <si>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</si>
  <si>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</si>
  <si>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</si>
  <si>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</si>
  <si>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</si>
  <si>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</si>
  <si>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</si>
  <si>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</si>
  <si>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</si>
  <si>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</si>
  <si>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</si>
  <si>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</si>
  <si>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</si>
  <si>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</si>
  <si>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</si>
  <si>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</si>
  <si>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</si>
  <si>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</si>
  <si>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</si>
  <si>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</si>
  <si>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</si>
  <si>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</si>
  <si>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</si>
  <si>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</si>
  <si>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</si>
  <si>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</si>
  <si>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</si>
  <si>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</si>
  <si>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</si>
  <si>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</si>
  <si>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</si>
  <si>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</si>
  <si>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</si>
  <si>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</si>
  <si>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</si>
  <si>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</si>
  <si>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</si>
  <si>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</si>
  <si>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</si>
  <si>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</si>
  <si>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</si>
  <si>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</si>
  <si>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</si>
  <si>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</si>
  <si>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</si>
  <si>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</si>
  <si>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</si>
  <si>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</si>
  <si>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</si>
  <si>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</si>
  <si>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</si>
  <si>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</si>
  <si>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</si>
  <si>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</si>
  <si>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</si>
  <si>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</si>
  <si>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</si>
  <si>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</si>
  <si>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</si>
  <si>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</si>
  <si>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</si>
  <si>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</si>
  <si>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</si>
  <si>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</si>
  <si>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</si>
  <si>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</si>
  <si>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</si>
  <si>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</si>
  <si>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</si>
  <si>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</si>
  <si>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</si>
  <si>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</si>
  <si>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</si>
  <si>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</si>
  <si>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</si>
  <si>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</si>
  <si>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</si>
  <si>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</si>
  <si>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</si>
  <si>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</si>
  <si>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</si>
  <si>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</si>
  <si>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</si>
  <si>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</si>
  <si>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</si>
  <si>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</si>
  <si>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</si>
  <si>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</si>
  <si>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</si>
  <si>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</si>
  <si>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</si>
  <si>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</si>
  <si>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</si>
  <si>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</si>
  <si>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</si>
  <si>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</si>
  <si>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</si>
  <si>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</si>
  <si>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</si>
  <si>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</si>
  <si>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</si>
  <si>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</si>
  <si>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</si>
  <si>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</si>
  <si>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</si>
  <si>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</si>
  <si>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</si>
  <si>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</si>
  <si>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</si>
  <si>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</si>
  <si>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</si>
  <si>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</si>
  <si>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</si>
  <si>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</si>
  <si>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</si>
  <si>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</si>
  <si>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</si>
  <si>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</si>
  <si>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</si>
  <si>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</si>
  <si>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</si>
  <si>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</si>
  <si>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</si>
  <si>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</si>
  <si>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</si>
  <si>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</si>
  <si>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</si>
  <si>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</si>
  <si>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</si>
  <si>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</si>
  <si>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</si>
  <si>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</si>
  <si>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</si>
  <si>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</si>
  <si>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</si>
  <si>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</si>
  <si>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</si>
  <si>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</si>
  <si>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</si>
  <si>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</si>
  <si>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</si>
  <si>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</si>
  <si>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</si>
  <si>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</si>
  <si>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</si>
  <si>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</si>
  <si>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</si>
  <si>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</si>
  <si>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</si>
  <si>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</si>
  <si>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</si>
  <si>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</si>
  <si>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</si>
  <si>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</si>
  <si>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</si>
  <si>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</si>
  <si>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</si>
  <si>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</si>
  <si>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</si>
  <si>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</si>
  <si>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</si>
  <si>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</si>
  <si>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</si>
  <si>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</si>
  <si>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</si>
  <si>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</si>
  <si>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</si>
  <si>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</si>
  <si>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</si>
  <si>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</si>
  <si>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</si>
  <si>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</si>
  <si>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</si>
  <si>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</si>
  <si>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</si>
  <si>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</si>
  <si>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</si>
  <si>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</si>
  <si>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</si>
  <si>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</si>
  <si>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</si>
  <si>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</si>
  <si>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</si>
  <si>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</si>
  <si>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</si>
  <si>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</si>
  <si>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</si>
  <si>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</si>
  <si>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</si>
  <si>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</si>
  <si>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</si>
  <si>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</si>
  <si>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</si>
  <si>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</si>
  <si>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</si>
  <si>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</si>
  <si>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</si>
  <si>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</si>
  <si>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</si>
  <si>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</si>
  <si>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</si>
  <si>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</si>
  <si>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</si>
  <si>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</si>
  <si>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</si>
  <si>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</si>
  <si>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</si>
  <si>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</si>
  <si>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</si>
  <si>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</si>
  <si>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</si>
  <si>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</si>
  <si>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</si>
  <si>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</si>
  <si>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</si>
  <si>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</si>
  <si>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</si>
  <si>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</si>
  <si>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</si>
  <si>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</si>
  <si>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</si>
  <si>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</si>
  <si>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</si>
  <si>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</si>
  <si>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</si>
  <si>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</si>
  <si>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</si>
  <si>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</si>
  <si>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</si>
  <si>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</si>
  <si>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</si>
  <si>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</si>
  <si>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</si>
  <si>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</si>
  <si>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</si>
  <si>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</si>
  <si>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</si>
  <si>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</si>
  <si>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</si>
  <si>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</si>
  <si>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</si>
  <si>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</si>
  <si>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</si>
  <si>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</si>
  <si>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</si>
  <si>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</si>
  <si>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</si>
  <si>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</si>
  <si>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</si>
  <si>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</si>
  <si>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</si>
  <si>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</si>
  <si>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</si>
  <si>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</si>
  <si>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</si>
  <si>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</si>
  <si>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</si>
  <si>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</si>
  <si>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</si>
  <si>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</si>
  <si>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</si>
  <si>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</si>
  <si>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</si>
  <si>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</si>
  <si>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</si>
  <si>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</si>
  <si>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</si>
  <si>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</si>
  <si>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</si>
  <si>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</si>
  <si>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</si>
  <si>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</si>
  <si>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</si>
  <si>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</si>
  <si>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</si>
  <si>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</si>
  <si>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</si>
  <si>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</si>
  <si>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</si>
  <si>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</si>
  <si>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</si>
  <si>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</si>
  <si>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</si>
  <si>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</si>
  <si>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</si>
  <si>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</si>
  <si>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</si>
  <si>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</si>
  <si>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</si>
  <si>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</si>
  <si>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</si>
  <si>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</si>
  <si>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</si>
  <si>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</si>
  <si>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</si>
  <si>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</si>
  <si>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</si>
  <si>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</si>
  <si>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</si>
  <si>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</si>
  <si>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</si>
  <si>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</si>
  <si>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</si>
  <si>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</si>
  <si>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</si>
  <si>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</si>
  <si>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</si>
  <si>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</si>
  <si>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</si>
  <si>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</si>
  <si>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</si>
  <si>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</si>
  <si>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</si>
  <si>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</si>
  <si>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</si>
  <si>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</si>
  <si>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</si>
  <si>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</si>
  <si>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</si>
  <si>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</si>
  <si>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</si>
  <si>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</si>
  <si>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</si>
  <si>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</si>
  <si>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</si>
  <si>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</si>
  <si>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</si>
  <si>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</si>
  <si>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</si>
  <si>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</si>
  <si>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</si>
  <si>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</si>
  <si>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</si>
  <si>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</si>
  <si>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</si>
  <si>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</si>
  <si>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</si>
  <si>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</si>
  <si>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</si>
  <si>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</si>
  <si>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</si>
  <si>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</si>
  <si>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</si>
  <si>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</si>
  <si>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</si>
  <si>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</si>
  <si>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</si>
  <si>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</si>
  <si>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</si>
  <si>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</si>
  <si>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</si>
  <si>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</si>
  <si>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</si>
  <si>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</si>
  <si>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</si>
  <si>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</si>
  <si>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</si>
  <si>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</si>
  <si>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</si>
  <si>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</si>
  <si>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</si>
  <si>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</si>
  <si>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</si>
  <si>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</si>
  <si>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</si>
  <si>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</si>
  <si>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</si>
  <si>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</si>
  <si>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</si>
  <si>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</si>
  <si>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</si>
  <si>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</si>
  <si>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</si>
  <si>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</si>
  <si>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</si>
  <si>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</si>
  <si>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</si>
  <si>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</si>
  <si>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</si>
  <si>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</si>
  <si>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</si>
  <si>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</si>
  <si>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</si>
  <si>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</si>
  <si>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</si>
  <si>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</si>
  <si>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</si>
  <si>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</si>
  <si>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</si>
  <si>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</si>
  <si>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</si>
  <si>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</si>
  <si>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</si>
  <si>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</si>
  <si>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</si>
  <si>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</si>
  <si>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</si>
  <si>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</si>
  <si>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</si>
  <si>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</si>
  <si>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</si>
  <si>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</si>
  <si>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</si>
  <si>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</si>
  <si>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</si>
  <si>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</si>
  <si>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</si>
  <si>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</si>
  <si>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</si>
  <si>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</si>
  <si>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</si>
  <si>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</si>
  <si>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</si>
  <si>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</si>
  <si>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</si>
  <si>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</si>
  <si>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</si>
  <si>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</si>
  <si>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</si>
  <si>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</si>
  <si>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</si>
  <si>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</si>
  <si>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</si>
  <si>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</si>
  <si>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</si>
  <si>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</si>
  <si>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</si>
  <si>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</si>
  <si>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</si>
  <si>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</si>
  <si>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</si>
  <si>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</si>
  <si>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</si>
  <si>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</si>
  <si>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</si>
  <si>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</si>
  <si>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</si>
  <si>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</si>
  <si>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</si>
  <si>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</si>
  <si>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</si>
  <si>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</si>
  <si>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</si>
  <si>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</si>
  <si>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</si>
  <si>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</si>
  <si>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</si>
  <si>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</si>
  <si>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</si>
  <si>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</si>
  <si>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</si>
  <si>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</si>
  <si>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</si>
  <si>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</si>
  <si>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</si>
  <si>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</si>
  <si>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</si>
  <si>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</si>
  <si>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</si>
  <si>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</si>
  <si>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</si>
  <si>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</si>
  <si>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</si>
  <si>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</si>
  <si>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</si>
  <si>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</si>
  <si>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</si>
  <si>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</si>
  <si>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</si>
  <si>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</si>
  <si>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</si>
  <si>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</si>
  <si>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</si>
  <si>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</si>
  <si>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</si>
  <si>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</si>
  <si>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</si>
  <si>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</si>
  <si>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</si>
  <si>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</si>
  <si>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</si>
  <si>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</si>
  <si>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</si>
  <si>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</si>
  <si>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</si>
  <si>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</si>
  <si>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</si>
  <si>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</si>
  <si>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</si>
  <si>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</si>
  <si>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</si>
  <si>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</si>
  <si>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</si>
  <si>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</si>
  <si>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</si>
  <si>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</si>
  <si>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</si>
  <si>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</si>
  <si>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</si>
  <si>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</si>
  <si>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</si>
  <si>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</si>
  <si>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</si>
  <si>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</si>
  <si>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</si>
  <si>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</si>
  <si>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</si>
  <si>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</si>
  <si>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</si>
  <si>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</si>
  <si>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</si>
  <si>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</si>
  <si>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</si>
  <si>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</si>
  <si>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</si>
  <si>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</si>
  <si>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</si>
  <si>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</si>
  <si>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</si>
  <si>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</si>
  <si>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</si>
  <si>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</si>
  <si>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</si>
  <si>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</si>
  <si>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</si>
  <si>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</si>
  <si>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</si>
  <si>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</si>
  <si>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</si>
  <si>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</si>
  <si>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</si>
  <si>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</si>
  <si>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</si>
  <si>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</si>
  <si>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</si>
  <si>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</si>
  <si>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</si>
  <si>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</si>
  <si>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</si>
  <si>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</si>
  <si>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</si>
  <si>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</si>
  <si>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</si>
  <si>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</si>
  <si>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</si>
  <si>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</si>
  <si>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</si>
  <si>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</si>
  <si>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</si>
  <si>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</si>
  <si>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</si>
  <si>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</si>
  <si>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</si>
  <si>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</si>
  <si>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</si>
  <si>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</si>
  <si>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</si>
  <si>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</si>
  <si>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</si>
  <si>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</si>
  <si>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</si>
  <si>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</si>
  <si>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</si>
  <si>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</si>
  <si>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</si>
  <si>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</si>
  <si>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</si>
  <si>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</si>
  <si>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</si>
  <si>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</si>
  <si>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</si>
  <si>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</si>
  <si>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</si>
  <si>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</si>
  <si>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</si>
  <si>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</si>
  <si>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</si>
  <si>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</si>
  <si>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</si>
  <si>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</si>
  <si>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</si>
  <si>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</si>
  <si>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</si>
  <si>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</si>
  <si>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</si>
  <si>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</si>
  <si>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</si>
  <si>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</si>
  <si>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</si>
  <si>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</si>
  <si>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</si>
  <si>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</si>
  <si>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</si>
  <si>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</si>
  <si>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</si>
  <si>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</si>
  <si>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</si>
  <si>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</si>
  <si>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</si>
  <si>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</si>
  <si>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</si>
  <si>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</si>
  <si>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</si>
  <si>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</si>
  <si>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</si>
  <si>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</si>
  <si>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</si>
  <si>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</si>
  <si>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</si>
  <si>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</si>
  <si>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</si>
  <si>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</si>
  <si>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</si>
  <si>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</si>
  <si>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</si>
  <si>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</si>
  <si>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</si>
  <si>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</si>
  <si>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</si>
  <si>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</si>
  <si>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</si>
  <si>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</si>
  <si>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</si>
  <si>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</si>
  <si>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</si>
  <si>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</si>
  <si>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</si>
  <si>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</si>
  <si>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</si>
  <si>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</si>
  <si>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</si>
  <si>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</si>
  <si>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</si>
  <si>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</si>
  <si>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</si>
  <si>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</si>
  <si>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</si>
  <si>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</si>
  <si>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</si>
  <si>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</si>
  <si>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</si>
  <si>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</si>
  <si>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</si>
  <si>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</si>
  <si>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</si>
  <si>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</si>
  <si>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</si>
  <si>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</si>
  <si>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</si>
  <si>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</si>
  <si>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</si>
  <si>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</si>
  <si>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</si>
  <si>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</si>
  <si>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</si>
  <si>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</si>
  <si>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</si>
  <si>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</si>
  <si>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</si>
  <si>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</si>
  <si>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</si>
  <si>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</si>
  <si>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</si>
  <si>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</si>
  <si>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</si>
  <si>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</si>
  <si>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</si>
  <si>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</si>
  <si>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</si>
  <si>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</si>
  <si>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</si>
  <si>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</si>
  <si>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</si>
  <si>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</si>
  <si>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</si>
  <si>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</si>
  <si>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</si>
  <si>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</si>
  <si>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</si>
  <si>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</si>
  <si>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</si>
  <si>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</si>
  <si>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</si>
  <si>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</si>
  <si>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</si>
  <si>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</si>
  <si>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</si>
  <si>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</si>
  <si>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</si>
  <si>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</si>
  <si>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</si>
  <si>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</si>
  <si>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</si>
  <si>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</si>
  <si>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</si>
  <si>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</si>
  <si>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</si>
  <si>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</si>
  <si>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</si>
  <si>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</si>
  <si>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</si>
  <si>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</si>
  <si>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</si>
  <si>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</si>
  <si>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</si>
  <si>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</si>
  <si>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</si>
  <si>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</si>
  <si>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</si>
  <si>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</si>
  <si>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</si>
  <si>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</si>
  <si>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</si>
  <si>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</si>
  <si>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</si>
  <si>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</si>
  <si>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</si>
  <si>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</si>
  <si>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</si>
  <si>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</si>
  <si>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</si>
  <si>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</si>
  <si>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</si>
  <si>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</si>
  <si>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</si>
  <si>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</si>
  <si>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</si>
  <si>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</si>
  <si>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</si>
  <si>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</si>
  <si>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</si>
  <si>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</si>
  <si>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</si>
  <si>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</si>
  <si>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</si>
  <si>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</si>
  <si>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</si>
  <si>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</si>
  <si>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</si>
  <si>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</si>
  <si>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</si>
  <si>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</si>
  <si>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</si>
  <si>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</si>
  <si>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</si>
  <si>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</si>
  <si>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</si>
  <si>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</si>
  <si>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</si>
  <si>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</si>
  <si>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</si>
  <si>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</si>
  <si>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</si>
  <si>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</si>
  <si>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</si>
  <si>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</si>
  <si>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</si>
  <si>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</si>
  <si>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</si>
  <si>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</si>
  <si>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</si>
  <si>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</si>
  <si>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</si>
  <si>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</si>
  <si>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</si>
  <si>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</si>
  <si>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</si>
  <si>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</si>
  <si>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</si>
  <si>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</si>
  <si>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</si>
  <si>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</si>
  <si>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</si>
  <si>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</si>
  <si>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</si>
  <si>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</si>
  <si>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</si>
  <si>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</si>
  <si>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</si>
  <si>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</si>
  <si>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</si>
  <si>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</si>
  <si>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</si>
  <si>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</si>
  <si>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</si>
  <si>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</si>
  <si>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</si>
  <si>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</si>
  <si>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</si>
  <si>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</si>
  <si>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</si>
  <si>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</si>
  <si>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</si>
  <si>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</si>
  <si>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</si>
  <si>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</si>
  <si>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</si>
  <si>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</si>
  <si>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</si>
  <si>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</si>
  <si>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</si>
  <si>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</si>
  <si>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</si>
  <si>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</si>
  <si>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</si>
  <si>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</si>
  <si>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</si>
  <si>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</si>
  <si>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</si>
  <si>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</si>
  <si>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</si>
  <si>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</si>
  <si>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</si>
  <si>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</si>
  <si>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</si>
  <si>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</si>
  <si>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</si>
  <si>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</si>
  <si>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</si>
  <si>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</si>
  <si>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</si>
  <si>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</si>
  <si>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</si>
  <si>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</si>
  <si>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</si>
  <si>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</si>
  <si>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</si>
  <si>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</si>
  <si>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</si>
  <si>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</si>
  <si>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</si>
  <si>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</si>
  <si>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</si>
  <si>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</si>
  <si>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</si>
  <si>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</si>
  <si>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</si>
  <si>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</si>
  <si>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</si>
  <si>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</si>
  <si>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</si>
  <si>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</si>
  <si>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</si>
  <si>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</si>
  <si>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</si>
  <si>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</si>
  <si>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</si>
  <si>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</si>
  <si>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</si>
  <si>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</si>
  <si>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</si>
  <si>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</si>
  <si>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</si>
  <si>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</si>
  <si>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</si>
  <si>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</si>
  <si>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</si>
  <si>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</si>
  <si>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</si>
  <si>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</si>
  <si>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</si>
  <si>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</si>
  <si>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</si>
  <si>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</si>
  <si>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</si>
  <si>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</si>
  <si>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</si>
  <si>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</si>
  <si>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</si>
  <si>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</si>
  <si>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</si>
  <si>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</si>
  <si>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</si>
  <si>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</si>
  <si>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</si>
  <si>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</si>
  <si>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</si>
  <si>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</si>
  <si>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</si>
  <si>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</si>
  <si>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</si>
  <si>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</si>
  <si>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</si>
  <si>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</si>
  <si>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</si>
  <si>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</si>
  <si>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</si>
  <si>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</si>
  <si>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</si>
  <si>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</si>
  <si>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</si>
  <si>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</si>
  <si>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</si>
  <si>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</si>
  <si>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</si>
  <si>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</si>
  <si>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</si>
  <si>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</si>
  <si>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</si>
  <si>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</si>
  <si>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</si>
  <si>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</si>
  <si>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</si>
  <si>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</si>
  <si>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</si>
  <si>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</si>
  <si>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</si>
  <si>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</si>
  <si>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</si>
  <si>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</si>
  <si>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</si>
  <si>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</si>
  <si>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</si>
  <si>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</si>
  <si>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</si>
  <si>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</si>
  <si>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</si>
  <si>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</si>
  <si>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</si>
  <si>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</si>
  <si>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</si>
  <si>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</si>
  <si>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</si>
  <si>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</si>
  <si>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</si>
  <si>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</si>
  <si>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</si>
  <si>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</si>
  <si>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</si>
  <si>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</si>
  <si>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</si>
  <si>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</si>
  <si>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</si>
  <si>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</si>
  <si>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</si>
  <si>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</si>
  <si>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</si>
  <si>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</si>
  <si>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</si>
  <si>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</si>
  <si>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</si>
  <si>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</si>
  <si>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</si>
  <si>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</si>
  <si>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</si>
  <si>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</si>
  <si>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</si>
  <si>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</si>
  <si>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</si>
  <si>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</si>
  <si>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</si>
  <si>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</si>
  <si>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</si>
  <si>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</si>
  <si>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</si>
  <si>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</si>
  <si>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</si>
  <si>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</si>
  <si>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</si>
  <si>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</si>
  <si>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</si>
  <si>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</si>
  <si>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</si>
  <si>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</si>
  <si>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</si>
  <si>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</si>
  <si>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</si>
  <si>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</si>
  <si>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</si>
  <si>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</si>
  <si>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</si>
  <si>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</si>
  <si>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</si>
  <si>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</si>
  <si>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</si>
  <si>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</si>
  <si>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</si>
  <si>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</si>
  <si>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</si>
  <si>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</si>
  <si>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</si>
  <si>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</si>
  <si>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</si>
  <si>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</si>
  <si>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</si>
  <si>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</si>
  <si>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</si>
  <si>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</si>
  <si>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</si>
  <si>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</si>
  <si>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</si>
  <si>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</si>
  <si>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</si>
  <si>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</si>
  <si>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</si>
  <si>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</si>
  <si>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</si>
  <si>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</si>
  <si>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</si>
  <si>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</si>
  <si>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</si>
  <si>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</si>
  <si>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</si>
  <si>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</si>
  <si>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</si>
  <si>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</si>
  <si>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</si>
  <si>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</si>
  <si>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</si>
  <si>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</si>
  <si>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</si>
  <si>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</si>
  <si>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</si>
  <si>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</si>
  <si>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</si>
  <si>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</si>
  <si>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</si>
  <si>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</si>
  <si>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</si>
  <si>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</si>
  <si>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</si>
  <si>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</si>
  <si>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</si>
  <si>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</si>
  <si>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</si>
  <si>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</si>
  <si>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</si>
  <si>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</si>
  <si>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</si>
  <si>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</si>
  <si>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</si>
  <si>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</si>
  <si>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</si>
  <si>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</si>
  <si>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</si>
  <si>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</si>
  <si>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</si>
  <si>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</si>
  <si>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</si>
  <si>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</si>
  <si>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</si>
  <si>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</si>
  <si>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</si>
  <si>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</si>
  <si>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</si>
  <si>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</si>
  <si>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</si>
  <si>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</si>
  <si>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</si>
  <si>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</si>
  <si>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</si>
  <si>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</si>
  <si>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</si>
  <si>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</si>
  <si>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</si>
  <si>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</si>
  <si>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</si>
  <si>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</si>
  <si>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</si>
  <si>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</si>
  <si>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</si>
  <si>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</si>
  <si>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</si>
  <si>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</si>
  <si>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</si>
  <si>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</si>
  <si>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</si>
  <si>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</si>
  <si>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</si>
  <si>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</si>
  <si>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</si>
  <si>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</si>
  <si>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</si>
  <si>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</si>
  <si>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</si>
  <si>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</si>
  <si>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</si>
  <si>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</si>
  <si>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</si>
  <si>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</si>
  <si>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</si>
  <si>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</si>
  <si>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</si>
  <si>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</si>
  <si>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</si>
  <si>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</si>
  <si>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</si>
  <si>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</si>
  <si>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</si>
  <si>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</si>
  <si>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</si>
  <si>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</si>
  <si>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</si>
  <si>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</si>
  <si>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</si>
  <si>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</si>
  <si>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</si>
  <si>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</si>
  <si>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</si>
  <si>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</si>
  <si>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</si>
  <si>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</si>
  <si>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</si>
  <si>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</si>
  <si>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</si>
  <si>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</si>
  <si>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</si>
  <si>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</si>
  <si>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</si>
  <si>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</si>
  <si>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</si>
  <si>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</si>
  <si>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</si>
  <si>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</si>
  <si>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</si>
  <si>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</si>
  <si>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</si>
  <si>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</si>
  <si>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</si>
  <si>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</si>
  <si>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</si>
  <si>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</si>
  <si>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</si>
  <si>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</si>
  <si>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</si>
  <si>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</si>
  <si>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</si>
  <si>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</si>
  <si>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</si>
  <si>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</si>
  <si>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</si>
  <si>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</si>
  <si>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</si>
  <si>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</si>
  <si>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</si>
  <si>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</si>
  <si>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</si>
  <si>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</si>
  <si>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</si>
  <si>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</si>
  <si>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</si>
  <si>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</si>
  <si>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</si>
  <si>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</si>
  <si>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</si>
  <si>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</si>
  <si>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</si>
  <si>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</si>
  <si>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</si>
  <si>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</si>
  <si>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</si>
  <si>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</si>
  <si>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</si>
  <si>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</si>
  <si>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</si>
  <si>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</si>
  <si>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</si>
  <si>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</si>
  <si>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</si>
  <si>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</si>
  <si>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</si>
  <si>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</si>
  <si>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</si>
  <si>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</si>
  <si>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</si>
  <si>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</si>
  <si>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</si>
  <si>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</si>
  <si>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</si>
  <si>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</si>
  <si>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</si>
  <si>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</si>
  <si>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</si>
  <si>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</si>
  <si>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</si>
  <si>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</si>
  <si>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</si>
  <si>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</si>
  <si>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</si>
  <si>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</si>
  <si>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</si>
  <si>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</si>
  <si>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</si>
  <si>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</si>
  <si>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</si>
  <si>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</si>
  <si>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</si>
  <si>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</si>
  <si>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</si>
  <si>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</si>
  <si>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</si>
  <si>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</si>
  <si>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</si>
  <si>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</si>
  <si>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</si>
  <si>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</si>
  <si>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</si>
  <si>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</si>
  <si>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</si>
  <si>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</si>
  <si>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</si>
  <si>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</si>
  <si>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</si>
  <si>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</si>
  <si>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</si>
  <si>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</si>
  <si>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</si>
  <si>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</si>
  <si>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</si>
  <si>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</si>
  <si>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</si>
  <si>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</si>
  <si>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</si>
  <si>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</si>
  <si>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</si>
  <si>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</si>
  <si>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</si>
  <si>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</si>
  <si>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</si>
  <si>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</si>
  <si>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</si>
  <si>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</si>
  <si>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</si>
  <si>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</si>
  <si>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</si>
  <si>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</si>
  <si>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</si>
  <si>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</si>
  <si>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</si>
  <si>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</si>
  <si>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</si>
  <si>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</si>
  <si>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</si>
  <si>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</si>
  <si>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</si>
  <si>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</si>
  <si>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</si>
  <si>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</si>
  <si>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</si>
  <si>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</si>
  <si>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</si>
  <si>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</si>
  <si>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</si>
  <si>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</si>
  <si>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</si>
  <si>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</si>
  <si>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</si>
  <si>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</si>
  <si>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</si>
  <si>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</si>
  <si>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</si>
  <si>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</si>
  <si>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</si>
  <si>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</si>
  <si>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</si>
  <si>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</si>
  <si>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</si>
  <si>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</si>
  <si>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</si>
  <si>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</si>
  <si>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</si>
  <si>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</si>
  <si>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</si>
  <si>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</si>
  <si>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</si>
  <si>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</si>
  <si>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</si>
  <si>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</si>
  <si>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</si>
  <si>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</si>
  <si>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</si>
  <si>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</si>
  <si>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</si>
  <si>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</si>
  <si>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</si>
  <si>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</si>
  <si>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</si>
  <si>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</si>
  <si>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</si>
  <si>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</si>
  <si>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</si>
  <si>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</si>
  <si>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</si>
  <si>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</si>
  <si>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</si>
  <si>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</si>
  <si>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</si>
  <si>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</si>
  <si>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</si>
  <si>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</si>
  <si>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</si>
  <si>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</si>
  <si>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</si>
  <si>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</si>
  <si>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</si>
  <si>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</si>
  <si>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</si>
  <si>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</si>
  <si>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</si>
  <si>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</si>
  <si>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</si>
  <si>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</si>
  <si>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</si>
  <si>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</si>
  <si>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</si>
  <si>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</si>
  <si>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</si>
  <si>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</si>
  <si>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</si>
  <si>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</si>
  <si>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</si>
  <si>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</si>
  <si>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</si>
  <si>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</si>
  <si>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</si>
  <si>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</si>
  <si>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</si>
  <si>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</si>
  <si>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</si>
  <si>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</si>
  <si>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</si>
  <si>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</si>
  <si>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</si>
  <si>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</si>
  <si>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</si>
  <si>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</si>
  <si>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</si>
  <si>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</si>
  <si>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</si>
  <si>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</si>
  <si>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</si>
  <si>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</si>
  <si>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</si>
  <si>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</si>
  <si>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</si>
  <si>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</si>
  <si>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</si>
  <si>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</si>
  <si>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</si>
  <si>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</si>
  <si>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</si>
  <si>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</si>
  <si>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</si>
  <si>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</si>
  <si>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</si>
  <si>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</si>
  <si>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</si>
  <si>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</si>
  <si>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</si>
  <si>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</si>
  <si>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</si>
  <si>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</si>
  <si>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</si>
  <si>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</si>
  <si>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</si>
  <si>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</si>
  <si>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</si>
  <si>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</si>
  <si>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</si>
  <si>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</si>
  <si>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</si>
  <si>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</si>
  <si>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</si>
  <si>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</si>
  <si>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</si>
  <si>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</si>
  <si>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</si>
  <si>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</si>
  <si>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</si>
  <si>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</si>
  <si>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</si>
  <si>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</si>
  <si>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</si>
  <si>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</si>
  <si>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</si>
  <si>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</si>
  <si>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</si>
  <si>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</si>
  <si>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</si>
  <si>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</si>
  <si>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</si>
  <si>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</si>
  <si>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</si>
  <si>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</si>
  <si>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</si>
  <si>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</si>
  <si>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</si>
  <si>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</si>
  <si>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</si>
  <si>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</si>
  <si>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</si>
  <si>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</si>
  <si>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</si>
  <si>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</si>
  <si>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</si>
  <si>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</si>
  <si>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</si>
  <si>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</si>
  <si>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</si>
  <si>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</si>
  <si>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</si>
  <si>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</si>
  <si>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</si>
  <si>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</si>
  <si>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</si>
  <si>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</si>
  <si>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</si>
  <si>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</si>
  <si>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</si>
  <si>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</si>
  <si>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</si>
  <si>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</si>
  <si>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</si>
  <si>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</si>
  <si>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</si>
  <si>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</si>
  <si>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</si>
  <si>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</si>
  <si>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</si>
  <si>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</si>
  <si>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</si>
  <si>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</si>
  <si>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</si>
  <si>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</si>
  <si>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</si>
  <si>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</si>
  <si>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</si>
  <si>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</si>
  <si>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</si>
  <si>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</si>
  <si>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</si>
  <si>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</si>
  <si>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</si>
  <si>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</si>
  <si>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</si>
  <si>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</si>
  <si>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</si>
  <si>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</si>
  <si>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</si>
  <si>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</si>
  <si>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</si>
  <si>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</si>
  <si>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</si>
  <si>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</si>
  <si>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</si>
  <si>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</si>
  <si>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</si>
  <si>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</si>
  <si>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</si>
  <si>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</si>
  <si>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</si>
  <si>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</si>
  <si>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</si>
  <si>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</si>
  <si>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</si>
  <si>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</si>
  <si>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</si>
  <si>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</si>
  <si>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</si>
  <si>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</si>
  <si>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</si>
  <si>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</si>
  <si>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</si>
  <si>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</si>
  <si>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</si>
  <si>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</si>
  <si>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</si>
  <si>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</si>
  <si>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</si>
  <si>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</si>
  <si>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</si>
  <si>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</si>
  <si>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</si>
  <si>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</si>
  <si>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</si>
  <si>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</si>
  <si>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</si>
  <si>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</si>
  <si>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</si>
  <si>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</si>
  <si>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</si>
  <si>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</si>
  <si>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</si>
  <si>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</si>
  <si>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</si>
  <si>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</si>
  <si>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</si>
  <si>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</si>
  <si>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</si>
  <si>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</si>
  <si>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</si>
  <si>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</si>
  <si>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</si>
  <si>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</si>
  <si>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</si>
  <si>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</si>
  <si>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</si>
  <si>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</si>
  <si>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</si>
  <si>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</si>
  <si>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DJEČJI VRTIĆ MRVICA</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</si>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</sst>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998908.62</v>
      </c>
      <c r="D2" s="6">
        <f>'PR-RAS'!E6</f>
        <v>1130141.47</v>
      </c>
      <c r="E2" s="6">
        <v>0</v>
      </c>
      <c r="F2" s="6">
        <v>0</v>
      </c>
      <c r="G2" s="7">
        <f t="shared" ref="G2:G264" si="0">(B2/1000)*(C2*1+D2*2)</f>
        <v>3259.1915600000002</v>
      </c>
      <c r="H2" s="7">
        <f t="shared" ref="H2:H264" si="1">ABS(C2-ROUND(C2,0))+ABS(D2-ROUND(D2,0))</f>
        <v>0.84999999997671694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3331.56</v>
      </c>
      <c r="D46" s="1">
        <f>'PR-RAS'!E50</f>
        <v>11044.6</v>
      </c>
      <c r="E46" s="1">
        <v>0</v>
      </c>
      <c r="F46" s="1">
        <v>0</v>
      </c>
      <c r="G46" s="2">
        <f t="shared" si="0"/>
        <v>1143.9342000000001</v>
      </c>
      <c r="H46" s="2">
        <f t="shared" si="1"/>
        <v>0.83999999999969077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3331.56</v>
      </c>
      <c r="D55" s="1">
        <f>'PR-RAS'!E59</f>
        <v>11044.6</v>
      </c>
      <c r="E55" s="1">
        <v>0</v>
      </c>
      <c r="F55" s="1">
        <v>0</v>
      </c>
      <c r="G55" s="2">
        <f t="shared" si="0"/>
        <v>1372.7210400000001</v>
      </c>
      <c r="H55" s="2">
        <f t="shared" si="1"/>
        <v>0.83999999999969077</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3331.56</v>
      </c>
      <c r="D56" s="1">
        <f>'PR-RAS'!E60</f>
        <v>11044.6</v>
      </c>
      <c r="E56" s="1">
        <v>0</v>
      </c>
      <c r="F56" s="1">
        <v>0</v>
      </c>
      <c r="G56" s="2">
        <f t="shared" si="0"/>
        <v>1398.1418000000001</v>
      </c>
      <c r="H56" s="2">
        <f t="shared" si="1"/>
        <v>0.83999999999969077</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0.02</v>
      </c>
      <c r="D78" s="1">
        <f>'PR-RAS'!E82</f>
        <v>0.28999999999999998</v>
      </c>
      <c r="E78" s="1">
        <v>0</v>
      </c>
      <c r="F78" s="1">
        <v>0</v>
      </c>
      <c r="G78" s="2">
        <f t="shared" si="0"/>
        <v>4.6199999999999998E-2</v>
      </c>
      <c r="H78" s="2">
        <f t="shared" si="1"/>
        <v>0.31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0.02</v>
      </c>
      <c r="D79" s="1">
        <f>'PR-RAS'!E83</f>
        <v>0.28999999999999998</v>
      </c>
      <c r="E79" s="1">
        <v>0</v>
      </c>
      <c r="F79" s="1">
        <v>0</v>
      </c>
      <c r="G79" s="2">
        <f t="shared" si="0"/>
        <v>4.6800000000000001E-2</v>
      </c>
      <c r="H79" s="2">
        <f t="shared" si="1"/>
        <v>0.31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0.02</v>
      </c>
      <c r="D81" s="1">
        <f>'PR-RAS'!E85</f>
        <v>0.28999999999999998</v>
      </c>
      <c r="E81" s="1">
        <v>0</v>
      </c>
      <c r="F81" s="1">
        <v>0</v>
      </c>
      <c r="G81" s="2">
        <f t="shared" si="0"/>
        <v>4.8000000000000001E-2</v>
      </c>
      <c r="H81" s="2">
        <f t="shared" si="1"/>
        <v>0.31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173199.13</v>
      </c>
      <c r="D102" s="1">
        <f>'PR-RAS'!E106</f>
        <v>189130.71</v>
      </c>
      <c r="E102" s="1">
        <v>0</v>
      </c>
      <c r="F102" s="1">
        <v>0</v>
      </c>
      <c r="G102" s="2">
        <f t="shared" si="0"/>
        <v>55697.515550000011</v>
      </c>
      <c r="H102" s="2">
        <f t="shared" si="1"/>
        <v>0.42000000001280569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173199.13</v>
      </c>
      <c r="D108" s="1">
        <f>'PR-RAS'!E112</f>
        <v>189130.71</v>
      </c>
      <c r="E108" s="1">
        <v>0</v>
      </c>
      <c r="F108" s="1">
        <v>0</v>
      </c>
      <c r="G108" s="2">
        <f t="shared" si="0"/>
        <v>59006.278850000002</v>
      </c>
      <c r="H108" s="2">
        <f t="shared" si="1"/>
        <v>0.42000000001280569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173199.13</v>
      </c>
      <c r="D113" s="1">
        <f>'PR-RAS'!E117</f>
        <v>189130.71</v>
      </c>
      <c r="E113" s="1">
        <v>0</v>
      </c>
      <c r="F113" s="1">
        <v>0</v>
      </c>
      <c r="G113" s="2">
        <f t="shared" si="0"/>
        <v>61763.581600000005</v>
      </c>
      <c r="H113" s="2">
        <f t="shared" si="1"/>
        <v>0.42000000001280569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821959.77</v>
      </c>
      <c r="D129" s="1">
        <f>'PR-RAS'!E133</f>
        <v>929929.11</v>
      </c>
      <c r="E129" s="1">
        <v>0</v>
      </c>
      <c r="F129" s="1">
        <v>0</v>
      </c>
      <c r="G129" s="2">
        <f t="shared" si="0"/>
        <v>343272.70272000006</v>
      </c>
      <c r="H129" s="2">
        <f t="shared" si="1"/>
        <v>0.33999999996740371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821959.77</v>
      </c>
      <c r="D130" s="1">
        <f>'PR-RAS'!E134</f>
        <v>929929.11</v>
      </c>
      <c r="E130" s="1">
        <v>0</v>
      </c>
      <c r="F130" s="1">
        <v>0</v>
      </c>
      <c r="G130" s="2">
        <f t="shared" si="0"/>
        <v>345954.52071000001</v>
      </c>
      <c r="H130" s="2">
        <f t="shared" si="1"/>
        <v>0.33999999996740371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821959.77</v>
      </c>
      <c r="D131" s="1">
        <f>'PR-RAS'!E135</f>
        <v>924189.33</v>
      </c>
      <c r="E131" s="1">
        <v>0</v>
      </c>
      <c r="F131" s="1">
        <v>0</v>
      </c>
      <c r="G131" s="2">
        <f t="shared" si="0"/>
        <v>347143.99589999998</v>
      </c>
      <c r="H131" s="2">
        <f t="shared" si="1"/>
        <v>0.55999999993946403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5739.78</v>
      </c>
      <c r="E132" s="1">
        <v>0</v>
      </c>
      <c r="F132" s="1">
        <v>0</v>
      </c>
      <c r="G132" s="2">
        <f t="shared" si="0"/>
        <v>1503.8223599999999</v>
      </c>
      <c r="H132" s="2">
        <f t="shared" si="1"/>
        <v>0.22000000000025466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418.14</v>
      </c>
      <c r="D135" s="1">
        <f>'PR-RAS'!E139</f>
        <v>36.76</v>
      </c>
      <c r="E135" s="1">
        <v>0</v>
      </c>
      <c r="F135" s="1">
        <v>0</v>
      </c>
      <c r="G135" s="2">
        <f t="shared" si="0"/>
        <v>65.882440000000003</v>
      </c>
      <c r="H135" s="2">
        <f t="shared" si="1"/>
        <v>0.37999999999998835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418.14</v>
      </c>
      <c r="D146" s="1">
        <f>'PR-RAS'!E150</f>
        <v>36.76</v>
      </c>
      <c r="E146" s="1">
        <v>0</v>
      </c>
      <c r="F146" s="1">
        <v>0</v>
      </c>
      <c r="G146" s="2">
        <f t="shared" si="0"/>
        <v>71.290699999999987</v>
      </c>
      <c r="H146" s="2">
        <f t="shared" si="1"/>
        <v>0.37999999999998835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988148.35999999987</v>
      </c>
      <c r="D147" s="1">
        <f>'PR-RAS'!E151</f>
        <v>1110320.8500000001</v>
      </c>
      <c r="E147" s="1">
        <v>0</v>
      </c>
      <c r="F147" s="1">
        <v>0</v>
      </c>
      <c r="G147" s="2">
        <f t="shared" si="0"/>
        <v>468483.34875999996</v>
      </c>
      <c r="H147" s="2">
        <f t="shared" si="1"/>
        <v>0.50999999977648258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799914.35999999987</v>
      </c>
      <c r="D148" s="1">
        <f>'PR-RAS'!E152</f>
        <v>897860.3</v>
      </c>
      <c r="E148" s="1">
        <v>0</v>
      </c>
      <c r="F148" s="1">
        <v>0</v>
      </c>
      <c r="G148" s="2">
        <f t="shared" si="0"/>
        <v>381558.33911999996</v>
      </c>
      <c r="H148" s="2">
        <f t="shared" si="1"/>
        <v>0.65999999991618097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656952.56999999995</v>
      </c>
      <c r="D149" s="1">
        <f>'PR-RAS'!E153</f>
        <v>719866.03</v>
      </c>
      <c r="E149" s="1">
        <v>0</v>
      </c>
      <c r="F149" s="1">
        <v>0</v>
      </c>
      <c r="G149" s="2">
        <f t="shared" si="0"/>
        <v>310309.32523999998</v>
      </c>
      <c r="H149" s="2">
        <f t="shared" si="1"/>
        <v>0.46000000007916242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656952.56999999995</v>
      </c>
      <c r="D150" s="1">
        <f>'PR-RAS'!E154</f>
        <v>719866.03</v>
      </c>
      <c r="E150" s="1">
        <v>0</v>
      </c>
      <c r="F150" s="1">
        <v>0</v>
      </c>
      <c r="G150" s="2">
        <f t="shared" si="0"/>
        <v>312406.00986999995</v>
      </c>
      <c r="H150" s="2">
        <f t="shared" si="1"/>
        <v>0.46000000007916242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34618.959999999999</v>
      </c>
      <c r="D154" s="1">
        <f>'PR-RAS'!E158</f>
        <v>59216.12</v>
      </c>
      <c r="E154" s="1">
        <v>0</v>
      </c>
      <c r="F154" s="1">
        <v>0</v>
      </c>
      <c r="G154" s="2">
        <f t="shared" si="0"/>
        <v>23416.833600000002</v>
      </c>
      <c r="H154" s="2">
        <f t="shared" si="1"/>
        <v>0.16000000000349246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108342.83</v>
      </c>
      <c r="D155" s="1">
        <f>'PR-RAS'!E159</f>
        <v>118778.15</v>
      </c>
      <c r="E155" s="1">
        <v>0</v>
      </c>
      <c r="F155" s="1">
        <v>0</v>
      </c>
      <c r="G155" s="2">
        <f t="shared" si="0"/>
        <v>53268.46602</v>
      </c>
      <c r="H155" s="2">
        <f t="shared" si="1"/>
        <v>0.319999999992433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108342.83</v>
      </c>
      <c r="D157" s="1">
        <f>'PR-RAS'!E161</f>
        <v>118778.15</v>
      </c>
      <c r="E157" s="1">
        <v>0</v>
      </c>
      <c r="F157" s="1">
        <v>0</v>
      </c>
      <c r="G157" s="2">
        <f t="shared" si="0"/>
        <v>53960.264280000003</v>
      </c>
      <c r="H157" s="2">
        <f t="shared" si="1"/>
        <v>0.319999999992433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185021.74000000005</v>
      </c>
      <c r="D159" s="1">
        <f>'PR-RAS'!E163</f>
        <v>209210.03</v>
      </c>
      <c r="E159" s="1">
        <v>0</v>
      </c>
      <c r="F159" s="1">
        <v>0</v>
      </c>
      <c r="G159" s="2">
        <f t="shared" si="0"/>
        <v>95343.804400000008</v>
      </c>
      <c r="H159" s="2">
        <f t="shared" si="1"/>
        <v>0.28999999994994141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23615.61</v>
      </c>
      <c r="D160" s="1">
        <f>'PR-RAS'!E164</f>
        <v>21225</v>
      </c>
      <c r="E160" s="1">
        <v>0</v>
      </c>
      <c r="F160" s="1">
        <v>0</v>
      </c>
      <c r="G160" s="2">
        <f t="shared" si="0"/>
        <v>10504.431990000001</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570.12</v>
      </c>
      <c r="D161" s="1">
        <f>'PR-RAS'!E165</f>
        <v>1206.68</v>
      </c>
      <c r="E161" s="1">
        <v>0</v>
      </c>
      <c r="F161" s="1">
        <v>0</v>
      </c>
      <c r="G161" s="2">
        <f t="shared" si="0"/>
        <v>477.35680000000002</v>
      </c>
      <c r="H161" s="2">
        <f t="shared" si="1"/>
        <v>0.43999999999994088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19360.900000000001</v>
      </c>
      <c r="D162" s="1">
        <f>'PR-RAS'!E166</f>
        <v>16579.96</v>
      </c>
      <c r="E162" s="1">
        <v>0</v>
      </c>
      <c r="F162" s="1">
        <v>0</v>
      </c>
      <c r="G162" s="2">
        <f t="shared" si="0"/>
        <v>8455.8520200000003</v>
      </c>
      <c r="H162" s="2">
        <f t="shared" si="1"/>
        <v>0.13999999999941792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3684.59</v>
      </c>
      <c r="D163" s="1">
        <f>'PR-RAS'!E167</f>
        <v>3438.36</v>
      </c>
      <c r="E163" s="1">
        <v>0</v>
      </c>
      <c r="F163" s="1">
        <v>0</v>
      </c>
      <c r="G163" s="2">
        <f t="shared" si="0"/>
        <v>1710.9322200000004</v>
      </c>
      <c r="H163" s="2">
        <f t="shared" si="1"/>
        <v>0.76999999999998181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129189.73000000001</v>
      </c>
      <c r="D165" s="1">
        <f>'PR-RAS'!E169</f>
        <v>141522.37</v>
      </c>
      <c r="E165" s="1">
        <v>0</v>
      </c>
      <c r="F165" s="1">
        <v>0</v>
      </c>
      <c r="G165" s="2">
        <f t="shared" si="0"/>
        <v>67606.453079999992</v>
      </c>
      <c r="H165" s="2">
        <f t="shared" si="1"/>
        <v>0.63999999998486601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27602.400000000001</v>
      </c>
      <c r="D166" s="1">
        <f>'PR-RAS'!E170</f>
        <v>31508.92</v>
      </c>
      <c r="E166" s="1">
        <v>0</v>
      </c>
      <c r="F166" s="1">
        <v>0</v>
      </c>
      <c r="G166" s="2">
        <f t="shared" si="0"/>
        <v>14952.339599999999</v>
      </c>
      <c r="H166" s="2">
        <f t="shared" si="1"/>
        <v>0.48000000000320142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80382.52</v>
      </c>
      <c r="D167" s="1">
        <f>'PR-RAS'!E171</f>
        <v>80261.399999999994</v>
      </c>
      <c r="E167" s="1">
        <v>0</v>
      </c>
      <c r="F167" s="1">
        <v>0</v>
      </c>
      <c r="G167" s="2">
        <f t="shared" si="0"/>
        <v>39990.28312</v>
      </c>
      <c r="H167" s="2">
        <f t="shared" si="1"/>
        <v>0.8799999999901047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17372.23</v>
      </c>
      <c r="D168" s="1">
        <f>'PR-RAS'!E172</f>
        <v>21636.5</v>
      </c>
      <c r="E168" s="1">
        <v>0</v>
      </c>
      <c r="F168" s="1">
        <v>0</v>
      </c>
      <c r="G168" s="2">
        <f t="shared" si="0"/>
        <v>10127.753409999999</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2359.9699999999998</v>
      </c>
      <c r="D169" s="1">
        <f>'PR-RAS'!E173</f>
        <v>3555.09</v>
      </c>
      <c r="E169" s="1">
        <v>0</v>
      </c>
      <c r="F169" s="1">
        <v>0</v>
      </c>
      <c r="G169" s="2">
        <f t="shared" si="0"/>
        <v>1590.9852000000001</v>
      </c>
      <c r="H169" s="2">
        <f t="shared" si="1"/>
        <v>0.12000000000034561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983.3</v>
      </c>
      <c r="D170" s="1">
        <f>'PR-RAS'!E174</f>
        <v>2562.6</v>
      </c>
      <c r="E170" s="1">
        <v>0</v>
      </c>
      <c r="F170" s="1">
        <v>0</v>
      </c>
      <c r="G170" s="2">
        <f t="shared" si="0"/>
        <v>1032.3365000000001</v>
      </c>
      <c r="H170" s="2">
        <f t="shared" si="1"/>
        <v>0.70000000000004547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489.31</v>
      </c>
      <c r="D172" s="1">
        <f>'PR-RAS'!E176</f>
        <v>1997.86</v>
      </c>
      <c r="E172" s="1">
        <v>0</v>
      </c>
      <c r="F172" s="1">
        <v>0</v>
      </c>
      <c r="G172" s="2">
        <f t="shared" si="0"/>
        <v>766.94013000000007</v>
      </c>
      <c r="H172" s="2">
        <f t="shared" si="1"/>
        <v>0.45000000000010232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29674.520000000004</v>
      </c>
      <c r="D173" s="1">
        <f>'PR-RAS'!E177</f>
        <v>43274.739999999991</v>
      </c>
      <c r="E173" s="1">
        <v>0</v>
      </c>
      <c r="F173" s="1">
        <v>0</v>
      </c>
      <c r="G173" s="2">
        <f t="shared" si="0"/>
        <v>19990.527999999995</v>
      </c>
      <c r="H173" s="2">
        <f t="shared" si="1"/>
        <v>0.74000000000523869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2031.8</v>
      </c>
      <c r="D174" s="1">
        <f>'PR-RAS'!E178</f>
        <v>1848.98</v>
      </c>
      <c r="E174" s="1">
        <v>0</v>
      </c>
      <c r="F174" s="1">
        <v>0</v>
      </c>
      <c r="G174" s="2">
        <f t="shared" si="0"/>
        <v>991.24847999999997</v>
      </c>
      <c r="H174" s="2">
        <f t="shared" si="1"/>
        <v>0.22000000000002728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3691.36</v>
      </c>
      <c r="D175" s="1">
        <f>'PR-RAS'!E179</f>
        <v>9735.73</v>
      </c>
      <c r="E175" s="1">
        <v>0</v>
      </c>
      <c r="F175" s="1">
        <v>0</v>
      </c>
      <c r="G175" s="2">
        <f t="shared" si="0"/>
        <v>4030.3306799999996</v>
      </c>
      <c r="H175" s="2">
        <f t="shared" si="1"/>
        <v>0.63000000000056389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6654.31</v>
      </c>
      <c r="D177" s="1">
        <f>'PR-RAS'!E181</f>
        <v>9121.56</v>
      </c>
      <c r="E177" s="1">
        <v>0</v>
      </c>
      <c r="F177" s="1">
        <v>0</v>
      </c>
      <c r="G177" s="2">
        <f t="shared" si="0"/>
        <v>4381.9476800000002</v>
      </c>
      <c r="H177" s="2">
        <f t="shared" si="1"/>
        <v>0.75000000000090949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1200</v>
      </c>
      <c r="D178" s="1">
        <f>'PR-RAS'!E182</f>
        <v>3800</v>
      </c>
      <c r="E178" s="1">
        <v>0</v>
      </c>
      <c r="F178" s="1">
        <v>0</v>
      </c>
      <c r="G178" s="2">
        <f t="shared" si="0"/>
        <v>1557.6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5207.25</v>
      </c>
      <c r="D179" s="1">
        <f>'PR-RAS'!E183</f>
        <v>4844.5200000000004</v>
      </c>
      <c r="E179" s="1">
        <v>0</v>
      </c>
      <c r="F179" s="1">
        <v>0</v>
      </c>
      <c r="G179" s="2">
        <f t="shared" si="0"/>
        <v>2651.53962</v>
      </c>
      <c r="H179" s="2">
        <f t="shared" si="1"/>
        <v>0.72999999999956344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4589.5</v>
      </c>
      <c r="D180" s="1">
        <f>'PR-RAS'!E184</f>
        <v>7924.79</v>
      </c>
      <c r="E180" s="1">
        <v>0</v>
      </c>
      <c r="F180" s="1">
        <v>0</v>
      </c>
      <c r="G180" s="2">
        <f t="shared" si="0"/>
        <v>3658.5953200000004</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3222.9</v>
      </c>
      <c r="D181" s="1">
        <f>'PR-RAS'!E185</f>
        <v>3156.03</v>
      </c>
      <c r="E181" s="1">
        <v>0</v>
      </c>
      <c r="F181" s="1">
        <v>0</v>
      </c>
      <c r="G181" s="2">
        <f t="shared" si="0"/>
        <v>1716.2928000000002</v>
      </c>
      <c r="H181" s="2">
        <f t="shared" si="1"/>
        <v>0.13000000000010914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3077.4</v>
      </c>
      <c r="D182" s="1">
        <f>'PR-RAS'!E186</f>
        <v>2843.13</v>
      </c>
      <c r="E182" s="1">
        <v>0</v>
      </c>
      <c r="F182" s="1">
        <v>0</v>
      </c>
      <c r="G182" s="2">
        <f t="shared" si="0"/>
        <v>1586.22246</v>
      </c>
      <c r="H182" s="2">
        <f t="shared" si="1"/>
        <v>0.53000000000020009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2541.88</v>
      </c>
      <c r="D184" s="1">
        <f>'PR-RAS'!E188</f>
        <v>3187.92</v>
      </c>
      <c r="E184" s="1">
        <v>0</v>
      </c>
      <c r="F184" s="1">
        <v>0</v>
      </c>
      <c r="G184" s="2">
        <f t="shared" si="0"/>
        <v>1631.9427600000001</v>
      </c>
      <c r="H184" s="2">
        <f t="shared" si="1"/>
        <v>0.1999999999998181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770.85</v>
      </c>
      <c r="D186" s="1">
        <f>'PR-RAS'!E190</f>
        <v>914.35</v>
      </c>
      <c r="E186" s="1">
        <v>0</v>
      </c>
      <c r="F186" s="1">
        <v>0</v>
      </c>
      <c r="G186" s="2">
        <f t="shared" si="0"/>
        <v>480.91675000000004</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100</v>
      </c>
      <c r="E187" s="1">
        <v>0</v>
      </c>
      <c r="F187" s="1">
        <v>0</v>
      </c>
      <c r="G187" s="2">
        <f t="shared" si="0"/>
        <v>37.200000000000003</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60</v>
      </c>
      <c r="D188" s="1">
        <f>'PR-RAS'!E192</f>
        <v>30</v>
      </c>
      <c r="E188" s="1">
        <v>0</v>
      </c>
      <c r="F188" s="1">
        <v>0</v>
      </c>
      <c r="G188" s="2">
        <f t="shared" si="0"/>
        <v>22.44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1641.03</v>
      </c>
      <c r="D189" s="1">
        <f>'PR-RAS'!E193</f>
        <v>2143.5700000000002</v>
      </c>
      <c r="E189" s="1">
        <v>0</v>
      </c>
      <c r="F189" s="1">
        <v>0</v>
      </c>
      <c r="G189" s="2">
        <f t="shared" si="0"/>
        <v>1114.49596</v>
      </c>
      <c r="H189" s="2">
        <f t="shared" si="1"/>
        <v>0.45999999999980901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70</v>
      </c>
      <c r="D191" s="1">
        <f>'PR-RAS'!E195</f>
        <v>0</v>
      </c>
      <c r="E191" s="1">
        <v>0</v>
      </c>
      <c r="F191" s="1">
        <v>0</v>
      </c>
      <c r="G191" s="2">
        <f t="shared" si="0"/>
        <v>13.3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3212.26</v>
      </c>
      <c r="D192" s="1">
        <f>'PR-RAS'!E196</f>
        <v>3250.52</v>
      </c>
      <c r="E192" s="1">
        <v>0</v>
      </c>
      <c r="F192" s="1">
        <v>0</v>
      </c>
      <c r="G192" s="2">
        <f t="shared" si="0"/>
        <v>1855.2402999999999</v>
      </c>
      <c r="H192" s="2">
        <f t="shared" si="1"/>
        <v>0.74000000000023647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3212.26</v>
      </c>
      <c r="D206" s="1">
        <f>'PR-RAS'!E210</f>
        <v>3250.52</v>
      </c>
      <c r="E206" s="1">
        <v>0</v>
      </c>
      <c r="F206" s="1">
        <v>0</v>
      </c>
      <c r="G206" s="2">
        <f t="shared" si="0"/>
        <v>1991.2264999999998</v>
      </c>
      <c r="H206" s="2">
        <f t="shared" si="1"/>
        <v>0.74000000000023647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3212.26</v>
      </c>
      <c r="D207" s="1">
        <f>'PR-RAS'!E211</f>
        <v>3250.52</v>
      </c>
      <c r="E207" s="1">
        <v>0</v>
      </c>
      <c r="F207" s="1">
        <v>0</v>
      </c>
      <c r="G207" s="2">
        <f t="shared" si="0"/>
        <v>2000.9397999999997</v>
      </c>
      <c r="H207" s="2">
        <f t="shared" si="1"/>
        <v>0.74000000000023647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988148.35999999987</v>
      </c>
      <c r="D285" s="1">
        <f>'PR-RAS'!E289</f>
        <v>1110320.8500000001</v>
      </c>
      <c r="E285" s="1">
        <v>0</v>
      </c>
      <c r="F285" s="1">
        <v>0</v>
      </c>
      <c r="G285" s="2">
        <f t="shared" si="8"/>
        <v>911296.37703999993</v>
      </c>
      <c r="H285" s="2">
        <f t="shared" si="9"/>
        <v>0.50999999977648258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10760.260000000126</v>
      </c>
      <c r="D286" s="1">
        <f>'PR-RAS'!E290</f>
        <v>19820.619999999879</v>
      </c>
      <c r="E286" s="1">
        <v>0</v>
      </c>
      <c r="F286" s="1">
        <v>0</v>
      </c>
      <c r="G286" s="2">
        <f t="shared" si="8"/>
        <v>14364.427499999965</v>
      </c>
      <c r="H286" s="2">
        <f t="shared" si="9"/>
        <v>0.64000000024680048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7882.71</v>
      </c>
      <c r="D288" s="1">
        <f>'PR-RAS'!E292</f>
        <v>16597.46</v>
      </c>
      <c r="E288" s="1">
        <v>0</v>
      </c>
      <c r="F288" s="1">
        <v>0</v>
      </c>
      <c r="G288" s="2">
        <f t="shared" si="8"/>
        <v>11789.279809999998</v>
      </c>
      <c r="H288" s="2">
        <f t="shared" si="9"/>
        <v>0.74999999999909051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8748.49</v>
      </c>
      <c r="D290" s="1">
        <f>'PR-RAS'!E294</f>
        <v>7705.4</v>
      </c>
      <c r="E290" s="1">
        <v>0</v>
      </c>
      <c r="F290" s="1">
        <v>0</v>
      </c>
      <c r="G290" s="2">
        <f t="shared" si="8"/>
        <v>6982.0348100000001</v>
      </c>
      <c r="H290" s="2">
        <f t="shared" si="9"/>
        <v>0.88999999999941792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2006.9</v>
      </c>
      <c r="D345" s="1">
        <f>'PR-RAS'!E350</f>
        <v>17109.66</v>
      </c>
      <c r="E345" s="1">
        <v>0</v>
      </c>
      <c r="F345" s="1">
        <v>0</v>
      </c>
      <c r="G345" s="2">
        <f t="shared" si="8"/>
        <v>12461.819679999999</v>
      </c>
      <c r="H345" s="2">
        <f t="shared" si="9"/>
        <v>0.44000000000005457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2006.9</v>
      </c>
      <c r="D358" s="1">
        <f>'PR-RAS'!E363</f>
        <v>17109.66</v>
      </c>
      <c r="E358" s="1">
        <v>0</v>
      </c>
      <c r="F358" s="1">
        <v>0</v>
      </c>
      <c r="G358" s="2">
        <f t="shared" si="8"/>
        <v>12932.760539999999</v>
      </c>
      <c r="H358" s="2">
        <f t="shared" si="9"/>
        <v>0.44000000000005457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2006.9</v>
      </c>
      <c r="D364" s="1">
        <f>'PR-RAS'!E369</f>
        <v>17109.66</v>
      </c>
      <c r="E364" s="1">
        <v>0</v>
      </c>
      <c r="F364" s="1">
        <v>0</v>
      </c>
      <c r="G364" s="2">
        <f t="shared" si="8"/>
        <v>13150.11786</v>
      </c>
      <c r="H364" s="2">
        <f t="shared" si="9"/>
        <v>0.44000000000005457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3362.5</v>
      </c>
      <c r="E365" s="1">
        <v>0</v>
      </c>
      <c r="F365" s="1">
        <v>0</v>
      </c>
      <c r="G365" s="2">
        <f t="shared" si="8"/>
        <v>2447.9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2006.9</v>
      </c>
      <c r="D371" s="1">
        <f>'PR-RAS'!E376</f>
        <v>13747.16</v>
      </c>
      <c r="E371" s="1">
        <v>0</v>
      </c>
      <c r="F371" s="1">
        <v>0</v>
      </c>
      <c r="G371" s="2">
        <f t="shared" si="8"/>
        <v>10915.4514</v>
      </c>
      <c r="H371" s="2">
        <f t="shared" si="9"/>
        <v>0.25999999999976353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2006.9</v>
      </c>
      <c r="D403" s="1">
        <f>'PR-RAS'!E408</f>
        <v>17109.66</v>
      </c>
      <c r="E403" s="1">
        <v>0</v>
      </c>
      <c r="F403" s="1">
        <v>0</v>
      </c>
      <c r="G403" s="2">
        <f t="shared" si="8"/>
        <v>14562.940440000002</v>
      </c>
      <c r="H403" s="2">
        <f t="shared" si="9"/>
        <v>0.44000000000005457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998908.62</v>
      </c>
      <c r="D407" s="1">
        <f>'PR-RAS'!E412</f>
        <v>1130141.47</v>
      </c>
      <c r="E407" s="1">
        <v>0</v>
      </c>
      <c r="F407" s="1">
        <v>0</v>
      </c>
      <c r="G407" s="2">
        <f t="shared" si="8"/>
        <v>1323231.7733600002</v>
      </c>
      <c r="H407" s="2">
        <f t="shared" si="9"/>
        <v>0.84999999997671694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990155.25999999989</v>
      </c>
      <c r="D408" s="1">
        <f>'PR-RAS'!E413</f>
        <v>1127430.51</v>
      </c>
      <c r="E408" s="1">
        <v>0</v>
      </c>
      <c r="F408" s="1">
        <v>0</v>
      </c>
      <c r="G408" s="2">
        <f t="shared" si="8"/>
        <v>1320721.6259599999</v>
      </c>
      <c r="H408" s="2">
        <f t="shared" si="9"/>
        <v>0.74999999988358468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8753.3600000001024</v>
      </c>
      <c r="D409" s="1">
        <f>'PR-RAS'!E414</f>
        <v>2710.9599999999627</v>
      </c>
      <c r="E409" s="1">
        <v>0</v>
      </c>
      <c r="F409" s="1">
        <v>0</v>
      </c>
      <c r="G409" s="2">
        <f t="shared" si="8"/>
        <v>5783.5142400000113</v>
      </c>
      <c r="H409" s="2">
        <f t="shared" si="9"/>
        <v>0.40000000013969839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7882.71</v>
      </c>
      <c r="D411" s="1">
        <f>'PR-RAS'!E416</f>
        <v>16597.46</v>
      </c>
      <c r="E411" s="1">
        <v>0</v>
      </c>
      <c r="F411" s="1">
        <v>0</v>
      </c>
      <c r="G411" s="2">
        <f t="shared" si="8"/>
        <v>16841.828299999997</v>
      </c>
      <c r="H411" s="2">
        <f t="shared" si="9"/>
        <v>0.74999999999909051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8748.49</v>
      </c>
      <c r="D413" s="1">
        <f>'PR-RAS'!E418</f>
        <v>7705.4</v>
      </c>
      <c r="E413" s="1">
        <v>0</v>
      </c>
      <c r="F413" s="1">
        <v>0</v>
      </c>
      <c r="G413" s="2">
        <f t="shared" si="8"/>
        <v>9953.6274799999992</v>
      </c>
      <c r="H413" s="2">
        <f t="shared" si="9"/>
        <v>0.88999999999941792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998908.62</v>
      </c>
      <c r="D633" s="1">
        <f>'PR-RAS'!E639</f>
        <v>1130141.47</v>
      </c>
      <c r="E633" s="1">
        <v>0</v>
      </c>
      <c r="F633" s="1">
        <v>0</v>
      </c>
      <c r="G633" s="2">
        <f t="shared" si="10"/>
        <v>2059809.06592</v>
      </c>
      <c r="H633" s="2">
        <f t="shared" si="11"/>
        <v>0.84999999997671694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990155.25999999989</v>
      </c>
      <c r="D634" s="1">
        <f>'PR-RAS'!E640</f>
        <v>1127430.51</v>
      </c>
      <c r="E634" s="1">
        <v>0</v>
      </c>
      <c r="F634" s="1">
        <v>0</v>
      </c>
      <c r="G634" s="2">
        <f t="shared" si="10"/>
        <v>2054095.3052399999</v>
      </c>
      <c r="H634" s="2">
        <f t="shared" si="11"/>
        <v>0.74999999988358468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8753.3600000001024</v>
      </c>
      <c r="D635" s="1">
        <f>'PR-RAS'!E641</f>
        <v>2710.9599999999627</v>
      </c>
      <c r="E635" s="1">
        <v>0</v>
      </c>
      <c r="F635" s="1">
        <v>0</v>
      </c>
      <c r="G635" s="2">
        <f t="shared" si="10"/>
        <v>8987.1275200000182</v>
      </c>
      <c r="H635" s="2">
        <f t="shared" si="11"/>
        <v>0.40000000013969839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7882.71</v>
      </c>
      <c r="D637" s="1">
        <f>'PR-RAS'!E643</f>
        <v>16597.46</v>
      </c>
      <c r="E637" s="1">
        <v>0</v>
      </c>
      <c r="F637" s="1">
        <v>0</v>
      </c>
      <c r="G637" s="2">
        <f t="shared" si="10"/>
        <v>26125.37268</v>
      </c>
      <c r="H637" s="2">
        <f t="shared" si="11"/>
        <v>0.74999999999909051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16636.070000000102</v>
      </c>
      <c r="D639" s="1">
        <f>'PR-RAS'!E645</f>
        <v>19308.419999999962</v>
      </c>
      <c r="E639" s="1">
        <v>0</v>
      </c>
      <c r="F639" s="1">
        <v>0</v>
      </c>
      <c r="G639" s="2">
        <f t="shared" si="10"/>
        <v>35251.356580000014</v>
      </c>
      <c r="H639" s="2">
        <f t="shared" si="11"/>
        <v>0.49000000006344635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72011.350000000006</v>
      </c>
      <c r="D641" s="1">
        <f>'PR-RAS'!E647</f>
        <v>74554.37</v>
      </c>
      <c r="E641" s="1">
        <v>0</v>
      </c>
      <c r="F641" s="1">
        <v>0</v>
      </c>
      <c r="G641" s="2">
        <f t="shared" si="10"/>
        <v>141516.85759999999</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12999.87</v>
      </c>
      <c r="D642" s="1">
        <f>'PR-RAS'!E649</f>
        <v>22898.58</v>
      </c>
      <c r="E642" s="1">
        <v>0</v>
      </c>
      <c r="F642" s="1">
        <v>0</v>
      </c>
      <c r="G642" s="2">
        <f t="shared" si="10"/>
        <v>37688.896230000006</v>
      </c>
      <c r="H642" s="2">
        <f t="shared" si="11"/>
        <v>0.54999999999745341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1049202.42</v>
      </c>
      <c r="D643" s="1">
        <f>'PR-RAS'!E650</f>
        <v>1136099.0900000001</v>
      </c>
      <c r="E643" s="1">
        <v>0</v>
      </c>
      <c r="F643" s="1">
        <v>0</v>
      </c>
      <c r="G643" s="2">
        <f t="shared" si="10"/>
        <v>2132339.1852000002</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1039303.71</v>
      </c>
      <c r="D644" s="1">
        <f>'PR-RAS'!E651</f>
        <v>1129951.3600000001</v>
      </c>
      <c r="E644" s="1">
        <v>0</v>
      </c>
      <c r="F644" s="1">
        <v>0</v>
      </c>
      <c r="G644" s="2">
        <f t="shared" si="10"/>
        <v>2121389.7344900002</v>
      </c>
      <c r="H644" s="2">
        <f t="shared" si="11"/>
        <v>0.65000000013969839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22898.580000000075</v>
      </c>
      <c r="D645" s="1">
        <f>'PR-RAS'!E652</f>
        <v>29046.310000000056</v>
      </c>
      <c r="E645" s="1">
        <v>0</v>
      </c>
      <c r="F645" s="1">
        <v>0</v>
      </c>
      <c r="G645" s="2">
        <f t="shared" si="10"/>
        <v>52158.33280000012</v>
      </c>
      <c r="H645" s="2">
        <f t="shared" si="11"/>
        <v>0.72999999998137355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48</v>
      </c>
      <c r="D647" s="1">
        <f>'PR-RAS'!E654</f>
        <v>51</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43</v>
      </c>
      <c r="D649" s="1">
        <f>'PR-RAS'!E656</f>
        <v>42</v>
      </c>
      <c r="E649" s="1">
        <v>0</v>
      </c>
      <c r="F649" s="1">
        <v>0</v>
      </c>
      <c r="G649" s="2">
        <f t="shared" si="10"/>
        <v>82.296000000000006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3331.56</v>
      </c>
      <c r="D654" s="1">
        <f>'PR-RAS'!E661</f>
        <v>11044.6</v>
      </c>
      <c r="E654" s="1">
        <v>0</v>
      </c>
      <c r="F654" s="1">
        <v>0</v>
      </c>
      <c r="G654" s="2">
        <f t="shared" si="10"/>
        <v>16599.756280000001</v>
      </c>
      <c r="H654" s="2">
        <f t="shared" si="11"/>
        <v>0.83999999999969077</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173199.13</v>
      </c>
      <c r="D703" s="1">
        <f>'PR-RAS'!E710</f>
        <v>189130.71</v>
      </c>
      <c r="E703" s="1">
        <v>0</v>
      </c>
      <c r="F703" s="1">
        <v>0</v>
      </c>
      <c r="G703" s="2">
        <f t="shared" si="10"/>
        <v>387125.30609999999</v>
      </c>
      <c r="H703" s="2">
        <f t="shared" si="11"/>
        <v>0.42000000001280569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15681.4</v>
      </c>
      <c r="E709" s="1">
        <v>0</v>
      </c>
      <c r="F709" s="1">
        <v>0</v>
      </c>
      <c r="G709" s="2">
        <f t="shared" si="10"/>
        <v>22204.862399999998</v>
      </c>
      <c r="H709" s="2">
        <f t="shared" si="11"/>
        <v>0.3999999999996362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331.81</v>
      </c>
      <c r="D710" s="1">
        <f>'PR-RAS'!E717</f>
        <v>1680</v>
      </c>
      <c r="E710" s="1">
        <v>0</v>
      </c>
      <c r="F710" s="1">
        <v>0</v>
      </c>
      <c r="G710" s="2">
        <f t="shared" si="10"/>
        <v>2617.4932899999999</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19360.900000000001</v>
      </c>
      <c r="D711" s="1">
        <f>'PR-RAS'!E718</f>
        <v>16579.96</v>
      </c>
      <c r="E711" s="1">
        <v>0</v>
      </c>
      <c r="F711" s="1">
        <v>0</v>
      </c>
      <c r="G711" s="2">
        <f t="shared" si="10"/>
        <v>37289.782200000001</v>
      </c>
      <c r="H711" s="2">
        <f t="shared" si="11"/>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4676.3900000000003</v>
      </c>
      <c r="D713" s="1">
        <f>'PR-RAS'!E720</f>
        <v>4132.29</v>
      </c>
      <c r="E713" s="1">
        <v>0</v>
      </c>
      <c r="F713" s="1">
        <v>0</v>
      </c>
      <c r="G713" s="2">
        <f t="shared" si="10"/>
        <v>9213.9706399999995</v>
      </c>
      <c r="H713" s="2">
        <f t="shared" si="11"/>
        <v>0.68000000000029104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282224.95999999996</v>
      </c>
      <c r="D984" s="6">
        <f>BILANCA!E6</f>
        <v>290804.04999999993</v>
      </c>
      <c r="E984" s="6">
        <v>0</v>
      </c>
      <c r="F984" s="6">
        <v>0</v>
      </c>
      <c r="G984" s="7">
        <f t="shared" ref="G984:G1241" si="22">B984/1000*C984+B984/500*D984</f>
        <v>863.83305999999993</v>
      </c>
      <c r="H984" s="7">
        <f t="shared" si="19"/>
        <v>8.999999996740371E-2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177909.84</v>
      </c>
      <c r="D985" s="1">
        <f>BILANCA!E7</f>
        <v>163811.69999999995</v>
      </c>
      <c r="E985" s="1">
        <v>0</v>
      </c>
      <c r="F985" s="1">
        <v>0</v>
      </c>
      <c r="G985" s="2">
        <f t="shared" si="22"/>
        <v>1011.0664799999997</v>
      </c>
      <c r="H985" s="2">
        <f t="shared" si="19"/>
        <v>0.46000000005005859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177909.84</v>
      </c>
      <c r="D990" s="1">
        <f>BILANCA!E12</f>
        <v>163811.69999999995</v>
      </c>
      <c r="E990" s="1">
        <v>0</v>
      </c>
      <c r="F990" s="1">
        <v>0</v>
      </c>
      <c r="G990" s="2">
        <f t="shared" si="22"/>
        <v>3538.7326799999992</v>
      </c>
      <c r="H990" s="2">
        <f t="shared" si="19"/>
        <v>0.46000000005005859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108773.29</v>
      </c>
      <c r="D991" s="1">
        <f>BILANCA!E13</f>
        <v>105429.97999999998</v>
      </c>
      <c r="E991" s="1">
        <v>0</v>
      </c>
      <c r="F991" s="1">
        <v>0</v>
      </c>
      <c r="G991" s="2">
        <f t="shared" si="22"/>
        <v>2557.0659999999998</v>
      </c>
      <c r="H991" s="2">
        <f t="shared" si="19"/>
        <v>0.31000000001222361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222887.08</v>
      </c>
      <c r="D993" s="1">
        <f>BILANCA!E15</f>
        <v>222887.08</v>
      </c>
      <c r="E993" s="1">
        <v>0</v>
      </c>
      <c r="F993" s="1">
        <v>0</v>
      </c>
      <c r="G993" s="2">
        <f t="shared" si="22"/>
        <v>6686.6124</v>
      </c>
      <c r="H993" s="2">
        <f t="shared" si="19"/>
        <v>0.15999999997438863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114113.79</v>
      </c>
      <c r="D996" s="1">
        <f>BILANCA!E18</f>
        <v>117457.1</v>
      </c>
      <c r="E996" s="1">
        <v>0</v>
      </c>
      <c r="F996" s="1">
        <v>0</v>
      </c>
      <c r="G996" s="2">
        <f t="shared" si="22"/>
        <v>4537.3638699999992</v>
      </c>
      <c r="H996" s="2">
        <f t="shared" si="19"/>
        <v>0.31000000001222361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69127.020000000019</v>
      </c>
      <c r="D997" s="1">
        <f>BILANCA!E19</f>
        <v>58381.719999999972</v>
      </c>
      <c r="E997" s="1">
        <v>0</v>
      </c>
      <c r="F997" s="1">
        <v>0</v>
      </c>
      <c r="G997" s="2">
        <f t="shared" si="22"/>
        <v>2602.4664399999997</v>
      </c>
      <c r="H997" s="2">
        <f t="shared" si="19"/>
        <v>0.30000000004656613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12396.4</v>
      </c>
      <c r="D998" s="1">
        <f>BILANCA!E20</f>
        <v>15758.9</v>
      </c>
      <c r="E998" s="1">
        <v>0</v>
      </c>
      <c r="F998" s="1">
        <v>0</v>
      </c>
      <c r="G998" s="2">
        <f t="shared" si="22"/>
        <v>658.71299999999997</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1498.71</v>
      </c>
      <c r="D999" s="1">
        <f>BILANCA!E21</f>
        <v>1498.71</v>
      </c>
      <c r="E999" s="1">
        <v>0</v>
      </c>
      <c r="F999" s="1">
        <v>0</v>
      </c>
      <c r="G999" s="2">
        <f t="shared" si="22"/>
        <v>71.938079999999999</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9361.01</v>
      </c>
      <c r="D1000" s="1">
        <f>BILANCA!E22</f>
        <v>9361.01</v>
      </c>
      <c r="E1000" s="1">
        <v>0</v>
      </c>
      <c r="F1000" s="1">
        <v>0</v>
      </c>
      <c r="G1000" s="2">
        <f t="shared" si="22"/>
        <v>477.41151000000008</v>
      </c>
      <c r="H1000" s="2">
        <f t="shared" si="19"/>
        <v>2.0000000000436557E-2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325155.75</v>
      </c>
      <c r="D1004" s="1">
        <f>BILANCA!E26</f>
        <v>338902.91</v>
      </c>
      <c r="E1004" s="1">
        <v>0</v>
      </c>
      <c r="F1004" s="1">
        <v>0</v>
      </c>
      <c r="G1004" s="2">
        <f t="shared" si="22"/>
        <v>21062.19297</v>
      </c>
      <c r="H1004" s="2">
        <f t="shared" si="19"/>
        <v>0.34000000002561137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279284.84999999998</v>
      </c>
      <c r="D1006" s="1">
        <f>BILANCA!E28</f>
        <v>307139.81</v>
      </c>
      <c r="E1006" s="1">
        <v>0</v>
      </c>
      <c r="F1006" s="1">
        <v>0</v>
      </c>
      <c r="G1006" s="2">
        <f t="shared" si="22"/>
        <v>20551.982809999998</v>
      </c>
      <c r="H1006" s="2">
        <f t="shared" si="19"/>
        <v>0.34000000002561137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9.5299999999999727</v>
      </c>
      <c r="D1019" s="1">
        <f>BILANCA!E41</f>
        <v>0</v>
      </c>
      <c r="E1019" s="1">
        <v>0</v>
      </c>
      <c r="F1019" s="1">
        <v>0</v>
      </c>
      <c r="G1019" s="2">
        <f t="shared" si="22"/>
        <v>0.343079999999999</v>
      </c>
      <c r="H1019" s="2">
        <f t="shared" si="19"/>
        <v>0.47000000000002728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1454.17</v>
      </c>
      <c r="D1020" s="1">
        <f>BILANCA!E42</f>
        <v>1454.17</v>
      </c>
      <c r="E1020" s="1">
        <v>0</v>
      </c>
      <c r="F1020" s="1">
        <v>0</v>
      </c>
      <c r="G1020" s="2">
        <f t="shared" si="22"/>
        <v>161.41287</v>
      </c>
      <c r="H1020" s="2">
        <f t="shared" si="19"/>
        <v>0.34000000000014552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1444.64</v>
      </c>
      <c r="D1022" s="1">
        <f>BILANCA!E44</f>
        <v>1454.17</v>
      </c>
      <c r="E1022" s="1">
        <v>0</v>
      </c>
      <c r="F1022" s="1">
        <v>0</v>
      </c>
      <c r="G1022" s="2">
        <f t="shared" si="22"/>
        <v>169.76622</v>
      </c>
      <c r="H1022" s="2">
        <f t="shared" si="19"/>
        <v>0.52999999999997272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252.04</v>
      </c>
      <c r="D1025" s="1">
        <f>BILANCA!E47</f>
        <v>252.04</v>
      </c>
      <c r="E1025" s="1">
        <v>0</v>
      </c>
      <c r="F1025" s="1">
        <v>0</v>
      </c>
      <c r="G1025" s="2">
        <f t="shared" si="22"/>
        <v>31.75704</v>
      </c>
      <c r="H1025" s="2">
        <f t="shared" si="19"/>
        <v>7.9999999999984084E-2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413.06</v>
      </c>
      <c r="D1026" s="1">
        <f>BILANCA!E48</f>
        <v>413.06</v>
      </c>
      <c r="E1026" s="1">
        <v>0</v>
      </c>
      <c r="F1026" s="1">
        <v>0</v>
      </c>
      <c r="G1026" s="2">
        <f t="shared" si="22"/>
        <v>53.284739999999999</v>
      </c>
      <c r="H1026" s="2">
        <f t="shared" si="19"/>
        <v>0.12000000000000455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16258.54</v>
      </c>
      <c r="D1027" s="1">
        <f>BILANCA!E49</f>
        <v>16258.54</v>
      </c>
      <c r="E1027" s="1">
        <v>0</v>
      </c>
      <c r="F1027" s="1">
        <v>0</v>
      </c>
      <c r="G1027" s="2">
        <f t="shared" si="22"/>
        <v>2146.1272800000002</v>
      </c>
      <c r="H1027" s="2">
        <f t="shared" si="19"/>
        <v>0.91999999999825377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16923.64</v>
      </c>
      <c r="D1028" s="1">
        <f>BILANCA!E50</f>
        <v>16923.64</v>
      </c>
      <c r="E1028" s="1">
        <v>0</v>
      </c>
      <c r="F1028" s="1">
        <v>0</v>
      </c>
      <c r="G1028" s="2">
        <f t="shared" si="22"/>
        <v>2284.6913999999997</v>
      </c>
      <c r="H1028" s="2">
        <f t="shared" si="19"/>
        <v>0.72000000000116415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31392.99</v>
      </c>
      <c r="D1032" s="1">
        <f>BILANCA!E54</f>
        <v>32347.77</v>
      </c>
      <c r="E1032" s="1">
        <v>0</v>
      </c>
      <c r="F1032" s="1">
        <v>0</v>
      </c>
      <c r="G1032" s="2">
        <f t="shared" si="22"/>
        <v>4708.3379700000005</v>
      </c>
      <c r="H1032" s="2">
        <f t="shared" si="19"/>
        <v>0.23999999999796273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31392.99</v>
      </c>
      <c r="D1033" s="1">
        <f>BILANCA!E55</f>
        <v>32347.77</v>
      </c>
      <c r="E1033" s="1">
        <v>0</v>
      </c>
      <c r="F1033" s="1">
        <v>0</v>
      </c>
      <c r="G1033" s="2">
        <f t="shared" si="22"/>
        <v>4804.4265000000005</v>
      </c>
      <c r="H1033" s="2">
        <f t="shared" si="19"/>
        <v>0.23999999999796273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104315.12</v>
      </c>
      <c r="D1046" s="1">
        <f>BILANCA!E68</f>
        <v>126992.35</v>
      </c>
      <c r="E1046" s="1">
        <v>0</v>
      </c>
      <c r="F1046" s="1">
        <v>0</v>
      </c>
      <c r="G1046" s="2">
        <f t="shared" si="22"/>
        <v>22572.888660000001</v>
      </c>
      <c r="H1046" s="2">
        <f t="shared" si="19"/>
        <v>0.47000000000116415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22898.58</v>
      </c>
      <c r="D1047" s="1">
        <f>BILANCA!E69</f>
        <v>29046.31</v>
      </c>
      <c r="E1047" s="1">
        <v>0</v>
      </c>
      <c r="F1047" s="1">
        <v>0</v>
      </c>
      <c r="G1047" s="2">
        <f t="shared" si="22"/>
        <v>5183.4368000000004</v>
      </c>
      <c r="H1047" s="2">
        <f t="shared" si="19"/>
        <v>0.72999999999956344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22808.11</v>
      </c>
      <c r="D1048" s="1">
        <f>BILANCA!E70</f>
        <v>28925.9</v>
      </c>
      <c r="E1048" s="1">
        <v>0</v>
      </c>
      <c r="F1048" s="1">
        <v>0</v>
      </c>
      <c r="G1048" s="2">
        <f t="shared" si="22"/>
        <v>5242.8941500000001</v>
      </c>
      <c r="H1048" s="2">
        <f t="shared" si="19"/>
        <v>0.20999999999912689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22808.11</v>
      </c>
      <c r="D1050" s="1">
        <f>BILANCA!E72</f>
        <v>28925.9</v>
      </c>
      <c r="E1050" s="1">
        <v>0</v>
      </c>
      <c r="F1050" s="1">
        <v>0</v>
      </c>
      <c r="G1050" s="2">
        <f t="shared" si="22"/>
        <v>5404.2139700000007</v>
      </c>
      <c r="H1050" s="2">
        <f t="shared" si="19"/>
        <v>0.20999999999912689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90.47</v>
      </c>
      <c r="D1054" s="1">
        <f>BILANCA!E76</f>
        <v>120.41</v>
      </c>
      <c r="E1054" s="1">
        <v>0</v>
      </c>
      <c r="F1054" s="1">
        <v>0</v>
      </c>
      <c r="G1054" s="2">
        <f t="shared" si="22"/>
        <v>23.521589999999996</v>
      </c>
      <c r="H1054" s="2">
        <f t="shared" si="19"/>
        <v>0.87999999999999545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656.7</v>
      </c>
      <c r="D1056" s="1">
        <f>BILANCA!E78</f>
        <v>15686.27</v>
      </c>
      <c r="E1056" s="1">
        <v>0</v>
      </c>
      <c r="F1056" s="1">
        <v>0</v>
      </c>
      <c r="G1056" s="2">
        <f t="shared" si="22"/>
        <v>2338.1345200000001</v>
      </c>
      <c r="H1056" s="2">
        <f t="shared" si="19"/>
        <v>0.57000000000039108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656.7</v>
      </c>
      <c r="D1064" s="1">
        <f>BILANCA!E86</f>
        <v>15686.27</v>
      </c>
      <c r="E1064" s="1">
        <v>0</v>
      </c>
      <c r="F1064" s="1">
        <v>0</v>
      </c>
      <c r="G1064" s="2">
        <f t="shared" si="22"/>
        <v>2594.3684400000002</v>
      </c>
      <c r="H1064" s="2">
        <f t="shared" si="19"/>
        <v>0.57000000000039108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8748.49</v>
      </c>
      <c r="D1124" s="1">
        <f>BILANCA!E146</f>
        <v>7705.4</v>
      </c>
      <c r="E1124" s="1">
        <v>0</v>
      </c>
      <c r="F1124" s="1">
        <v>0</v>
      </c>
      <c r="G1124" s="2">
        <f t="shared" si="22"/>
        <v>3406.4598899999996</v>
      </c>
      <c r="H1124" s="2">
        <f t="shared" si="23"/>
        <v>0.88999999999941792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8748.49</v>
      </c>
      <c r="D1137" s="1">
        <f>BILANCA!E159</f>
        <v>7705.4</v>
      </c>
      <c r="E1137" s="1">
        <v>0</v>
      </c>
      <c r="F1137" s="1">
        <v>0</v>
      </c>
      <c r="G1137" s="2">
        <f t="shared" si="22"/>
        <v>3720.5306599999999</v>
      </c>
      <c r="H1137" s="2">
        <f t="shared" si="23"/>
        <v>0.88999999999941792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72011.349999999991</v>
      </c>
      <c r="D1148" s="1">
        <f>BILANCA!E170</f>
        <v>74554.37</v>
      </c>
      <c r="E1148" s="1">
        <v>0</v>
      </c>
      <c r="F1148" s="1">
        <v>0</v>
      </c>
      <c r="G1148" s="2">
        <f t="shared" si="22"/>
        <v>36484.814849999995</v>
      </c>
      <c r="H1148" s="2">
        <f t="shared" si="23"/>
        <v>0.71999999998661224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768.87</v>
      </c>
      <c r="D1149" s="1">
        <f>BILANCA!E171</f>
        <v>0</v>
      </c>
      <c r="E1149" s="1">
        <v>0</v>
      </c>
      <c r="F1149" s="1">
        <v>0</v>
      </c>
      <c r="G1149" s="2">
        <f t="shared" si="22"/>
        <v>127.63242000000001</v>
      </c>
      <c r="H1149" s="2">
        <f t="shared" si="23"/>
        <v>0.12999999999999545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71242.48</v>
      </c>
      <c r="D1151" s="1">
        <f>BILANCA!E173</f>
        <v>74554.37</v>
      </c>
      <c r="E1151" s="1">
        <v>0</v>
      </c>
      <c r="F1151" s="1">
        <v>0</v>
      </c>
      <c r="G1151" s="2">
        <f t="shared" si="22"/>
        <v>37019.004959999998</v>
      </c>
      <c r="H1151" s="2">
        <f t="shared" si="23"/>
        <v>0.84999999999126885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282224.95999999996</v>
      </c>
      <c r="D1152" s="1">
        <f>BILANCA!E175</f>
        <v>290804.05</v>
      </c>
      <c r="E1152" s="1">
        <v>0</v>
      </c>
      <c r="F1152" s="1">
        <v>0</v>
      </c>
      <c r="G1152" s="2">
        <f t="shared" si="22"/>
        <v>145987.78714</v>
      </c>
      <c r="H1152" s="2">
        <f t="shared" si="23"/>
        <v>9.0000000025611371E-2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78930.569999999992</v>
      </c>
      <c r="D1153" s="1">
        <f>BILANCA!E176</f>
        <v>99978.540000000008</v>
      </c>
      <c r="E1153" s="1">
        <v>0</v>
      </c>
      <c r="F1153" s="1">
        <v>0</v>
      </c>
      <c r="G1153" s="2">
        <f t="shared" si="22"/>
        <v>47410.900500000003</v>
      </c>
      <c r="H1153" s="2">
        <f t="shared" si="23"/>
        <v>0.88999999999941792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78930.569999999992</v>
      </c>
      <c r="D1154" s="1">
        <f>BILANCA!E177</f>
        <v>88478.66</v>
      </c>
      <c r="E1154" s="1">
        <v>0</v>
      </c>
      <c r="F1154" s="1">
        <v>0</v>
      </c>
      <c r="G1154" s="2">
        <f t="shared" si="22"/>
        <v>43756.829190000004</v>
      </c>
      <c r="H1154" s="2">
        <f t="shared" si="23"/>
        <v>0.77000000000407454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70489.87</v>
      </c>
      <c r="D1155" s="1">
        <f>BILANCA!E178</f>
        <v>75697.8</v>
      </c>
      <c r="E1155" s="1">
        <v>0</v>
      </c>
      <c r="F1155" s="1">
        <v>0</v>
      </c>
      <c r="G1155" s="2">
        <f t="shared" si="22"/>
        <v>38164.300839999996</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8146.37</v>
      </c>
      <c r="D1156" s="1">
        <f>BILANCA!E179</f>
        <v>12442.08</v>
      </c>
      <c r="E1156" s="1">
        <v>0</v>
      </c>
      <c r="F1156" s="1">
        <v>0</v>
      </c>
      <c r="G1156" s="2">
        <f t="shared" si="22"/>
        <v>5714.2816899999998</v>
      </c>
      <c r="H1156" s="2">
        <f t="shared" si="23"/>
        <v>0.4499999999998181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294.33</v>
      </c>
      <c r="D1157" s="1">
        <f>BILANCA!E180</f>
        <v>338.78</v>
      </c>
      <c r="E1157" s="1">
        <v>0</v>
      </c>
      <c r="F1157" s="1">
        <v>0</v>
      </c>
      <c r="G1157" s="2">
        <f t="shared" si="22"/>
        <v>169.10885999999996</v>
      </c>
      <c r="H1157" s="2">
        <f t="shared" si="23"/>
        <v>0.55000000000001137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294.33</v>
      </c>
      <c r="D1160" s="1">
        <f>BILANCA!E183</f>
        <v>338.78</v>
      </c>
      <c r="E1160" s="1">
        <v>0</v>
      </c>
      <c r="F1160" s="1">
        <v>0</v>
      </c>
      <c r="G1160" s="2">
        <f t="shared" si="22"/>
        <v>172.02452999999997</v>
      </c>
      <c r="H1160" s="2">
        <f t="shared" si="23"/>
        <v>0.55000000000001137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11499.88</v>
      </c>
      <c r="E1166" s="1">
        <v>0</v>
      </c>
      <c r="F1166" s="1">
        <v>0</v>
      </c>
      <c r="G1166" s="2">
        <f t="shared" si="22"/>
        <v>4208.9560799999999</v>
      </c>
      <c r="H1166" s="2">
        <f t="shared" si="23"/>
        <v>0.12000000000080036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203294.38999999998</v>
      </c>
      <c r="D1214" s="1">
        <f>BILANCA!E237</f>
        <v>190825.50999999998</v>
      </c>
      <c r="E1214" s="1">
        <v>0</v>
      </c>
      <c r="F1214" s="1">
        <v>0</v>
      </c>
      <c r="G1214" s="2">
        <f t="shared" si="22"/>
        <v>135122.38971000002</v>
      </c>
      <c r="H1214" s="2">
        <f t="shared" si="23"/>
        <v>0.88000000000465661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177909.83</v>
      </c>
      <c r="D1215" s="1">
        <f>BILANCA!E238</f>
        <v>163811.69</v>
      </c>
      <c r="E1215" s="1">
        <v>0</v>
      </c>
      <c r="F1215" s="1">
        <v>0</v>
      </c>
      <c r="G1215" s="2">
        <f t="shared" si="22"/>
        <v>117283.70472000001</v>
      </c>
      <c r="H1215" s="2">
        <f t="shared" si="23"/>
        <v>0.48000000001047738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177909.83</v>
      </c>
      <c r="D1216" s="1">
        <f>BILANCA!E239</f>
        <v>163811.69</v>
      </c>
      <c r="E1216" s="1">
        <v>0</v>
      </c>
      <c r="F1216" s="1">
        <v>0</v>
      </c>
      <c r="G1216" s="2">
        <f t="shared" si="22"/>
        <v>117789.23793</v>
      </c>
      <c r="H1216" s="2">
        <f t="shared" si="23"/>
        <v>0.48000000001047738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177909.83</v>
      </c>
      <c r="D1217" s="1">
        <f>BILANCA!E240</f>
        <v>163811.69</v>
      </c>
      <c r="E1217" s="1">
        <v>0</v>
      </c>
      <c r="F1217" s="1">
        <v>0</v>
      </c>
      <c r="G1217" s="2">
        <f t="shared" si="22"/>
        <v>118294.77114</v>
      </c>
      <c r="H1217" s="2">
        <f t="shared" si="23"/>
        <v>0.48000000001047738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16636.07</v>
      </c>
      <c r="D1222" s="1">
        <f>BILANCA!E245</f>
        <v>19308.419999999998</v>
      </c>
      <c r="E1222" s="1">
        <v>0</v>
      </c>
      <c r="F1222" s="1">
        <v>0</v>
      </c>
      <c r="G1222" s="2">
        <f t="shared" si="22"/>
        <v>13205.445489999998</v>
      </c>
      <c r="H1222" s="2">
        <f t="shared" si="23"/>
        <v>0.48999999999796273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18642.97</v>
      </c>
      <c r="D1223" s="1">
        <f>BILANCA!E246</f>
        <v>19308.419999999998</v>
      </c>
      <c r="E1223" s="1">
        <v>0</v>
      </c>
      <c r="F1223" s="1">
        <v>0</v>
      </c>
      <c r="G1223" s="2">
        <f t="shared" si="22"/>
        <v>13742.354399999998</v>
      </c>
      <c r="H1223" s="2">
        <f t="shared" si="23"/>
        <v>0.44999999999708962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18642.97</v>
      </c>
      <c r="D1224" s="1">
        <f>BILANCA!E247</f>
        <v>19308.419999999998</v>
      </c>
      <c r="E1224" s="1">
        <v>0</v>
      </c>
      <c r="F1224" s="1">
        <v>0</v>
      </c>
      <c r="G1224" s="2">
        <f t="shared" si="22"/>
        <v>13799.61421</v>
      </c>
      <c r="H1224" s="2">
        <f t="shared" si="23"/>
        <v>0.44999999999708962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2006.9</v>
      </c>
      <c r="D1227" s="1">
        <f>BILANCA!E250</f>
        <v>0</v>
      </c>
      <c r="E1227" s="1">
        <v>0</v>
      </c>
      <c r="F1227" s="1">
        <v>0</v>
      </c>
      <c r="G1227" s="2">
        <f t="shared" si="22"/>
        <v>489.68360000000001</v>
      </c>
      <c r="H1227" s="2">
        <f t="shared" si="23"/>
        <v>9.9999999999909051E-2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2006.9</v>
      </c>
      <c r="D1229" s="1">
        <f>BILANCA!E252</f>
        <v>0</v>
      </c>
      <c r="E1229" s="1">
        <v>0</v>
      </c>
      <c r="F1229" s="1">
        <v>0</v>
      </c>
      <c r="G1229" s="2">
        <f t="shared" si="22"/>
        <v>493.69740000000002</v>
      </c>
      <c r="H1229" s="2">
        <f t="shared" si="23"/>
        <v>9.9999999999909051E-2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8748.49</v>
      </c>
      <c r="D1232" s="1">
        <f>BILANCA!E255</f>
        <v>7705.4</v>
      </c>
      <c r="E1232" s="1">
        <v>0</v>
      </c>
      <c r="F1232" s="1">
        <v>0</v>
      </c>
      <c r="G1232" s="2">
        <f t="shared" si="22"/>
        <v>6015.6632099999997</v>
      </c>
      <c r="H1232" s="2">
        <f t="shared" si="23"/>
        <v>0.88999999999941792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8748.49</v>
      </c>
      <c r="D1240" s="1">
        <f>BILANCA!E264</f>
        <v>7705.4</v>
      </c>
      <c r="E1240" s="1">
        <v>0</v>
      </c>
      <c r="F1240" s="1">
        <v>0</v>
      </c>
      <c r="G1240" s="2">
        <f t="shared" si="22"/>
        <v>6208.9375300000002</v>
      </c>
      <c r="H1240" s="2">
        <f t="shared" si="23"/>
        <v>0.88999999999941792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656.7</v>
      </c>
      <c r="D1244" s="1">
        <f>BILANCA!E268</f>
        <v>15686.27</v>
      </c>
      <c r="E1244" s="1">
        <v>0</v>
      </c>
      <c r="F1244" s="1">
        <v>0</v>
      </c>
      <c r="G1244" s="2">
        <f t="shared" si="24"/>
        <v>8359.6316400000014</v>
      </c>
      <c r="H1244" s="2">
        <f t="shared" si="23"/>
        <v>0.57000000000039108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145.94</v>
      </c>
      <c r="E1263" s="1">
        <v>0</v>
      </c>
      <c r="F1263" s="1">
        <v>0</v>
      </c>
      <c r="G1263" s="2">
        <f t="shared" si="24"/>
        <v>81.726400000000012</v>
      </c>
      <c r="H1263" s="2">
        <f t="shared" si="23"/>
        <v>6.0000000000002274E-2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78930.570000000007</v>
      </c>
      <c r="D1264" s="1">
        <f>BILANCA!E288</f>
        <v>88332.72</v>
      </c>
      <c r="E1264" s="1">
        <v>0</v>
      </c>
      <c r="F1264" s="1">
        <v>0</v>
      </c>
      <c r="G1264" s="2">
        <f t="shared" si="24"/>
        <v>71822.478810000001</v>
      </c>
      <c r="H1264" s="2">
        <f t="shared" si="23"/>
        <v>0.70999999999185093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11499.88</v>
      </c>
      <c r="E1266" s="1">
        <v>0</v>
      </c>
      <c r="F1266" s="1">
        <v>0</v>
      </c>
      <c r="G1266" s="2">
        <f t="shared" si="24"/>
        <v>6508.9320799999987</v>
      </c>
      <c r="H1266" s="2">
        <f t="shared" si="23"/>
        <v>0.12000000000080036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990155.26</v>
      </c>
      <c r="D1408" s="1">
        <f>'RAS-funkcijski'!E114</f>
        <v>1127430.51</v>
      </c>
      <c r="E1408" s="1">
        <v>0</v>
      </c>
      <c r="F1408" s="1">
        <v>0</v>
      </c>
      <c r="G1408" s="2">
        <f t="shared" si="24"/>
        <v>356951.79080000002</v>
      </c>
      <c r="H1408" s="2">
        <f t="shared" si="27"/>
        <v>0.75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909772.74</v>
      </c>
      <c r="D1409" s="1">
        <f>'RAS-funkcijski'!E115</f>
        <v>1047169.11</v>
      </c>
      <c r="E1409" s="1">
        <v>0</v>
      </c>
      <c r="F1409" s="1">
        <v>0</v>
      </c>
      <c r="G1409" s="2">
        <f t="shared" si="24"/>
        <v>333456.31656000001</v>
      </c>
      <c r="H1409" s="2">
        <f t="shared" si="27"/>
        <v>0.36999999999534339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909772.74</v>
      </c>
      <c r="D1410" s="1">
        <f>'RAS-funkcijski'!E116</f>
        <v>1047169.11</v>
      </c>
      <c r="E1410" s="1">
        <v>0</v>
      </c>
      <c r="F1410" s="1">
        <v>0</v>
      </c>
      <c r="G1410" s="2">
        <f t="shared" si="24"/>
        <v>336460.42751999997</v>
      </c>
      <c r="H1410" s="2">
        <f t="shared" si="27"/>
        <v>0.36999999999534339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80382.52</v>
      </c>
      <c r="D1420" s="1">
        <f>'RAS-funkcijski'!E126</f>
        <v>80261.399999999994</v>
      </c>
      <c r="E1420" s="1">
        <v>0</v>
      </c>
      <c r="F1420" s="1">
        <v>0</v>
      </c>
      <c r="G1420" s="2">
        <f t="shared" si="24"/>
        <v>29390.44904</v>
      </c>
      <c r="H1420" s="2">
        <f t="shared" si="27"/>
        <v>0.8799999999901047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990155.26</v>
      </c>
      <c r="D1435" s="13">
        <f>'RAS-funkcijski'!E141</f>
        <v>1127430.51</v>
      </c>
      <c r="E1435" s="13">
        <v>0</v>
      </c>
      <c r="F1435" s="13">
        <v>0</v>
      </c>
      <c r="G1435" s="14">
        <f t="shared" si="24"/>
        <v>444567.23036000005</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78930.570000000007</v>
      </c>
      <c r="D1480" s="6"/>
      <c r="E1480" s="6">
        <v>0</v>
      </c>
      <c r="F1480" s="6">
        <v>0</v>
      </c>
      <c r="G1480" s="7">
        <f t="shared" ref="G1480:G1580" si="34">B1480/1000*C1480</f>
        <v>78.930570000000003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1133236.52</v>
      </c>
      <c r="D1481" s="1">
        <v>0</v>
      </c>
      <c r="E1481" s="1">
        <v>0</v>
      </c>
      <c r="F1481" s="1">
        <v>0</v>
      </c>
      <c r="G1481" s="2">
        <f t="shared" si="34"/>
        <v>2266.4730400000003</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1116126.8600000001</v>
      </c>
      <c r="D1483" s="1">
        <v>0</v>
      </c>
      <c r="E1483" s="1">
        <v>0</v>
      </c>
      <c r="F1483" s="1">
        <v>0</v>
      </c>
      <c r="G1483" s="2">
        <f t="shared" si="34"/>
        <v>4464.5074400000003</v>
      </c>
      <c r="H1483" s="2">
        <f t="shared" si="35"/>
        <v>0.13999999989755452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906753.4</v>
      </c>
      <c r="D1484" s="1">
        <v>0</v>
      </c>
      <c r="E1484" s="1">
        <v>0</v>
      </c>
      <c r="F1484" s="1">
        <v>0</v>
      </c>
      <c r="G1484" s="2">
        <f t="shared" si="34"/>
        <v>4533.7669999999998</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206122.94</v>
      </c>
      <c r="D1485" s="1">
        <v>0</v>
      </c>
      <c r="E1485" s="1">
        <v>0</v>
      </c>
      <c r="F1485" s="1">
        <v>0</v>
      </c>
      <c r="G1485" s="2">
        <f t="shared" si="34"/>
        <v>1236.7376400000001</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3250.52</v>
      </c>
      <c r="D1486" s="1">
        <v>0</v>
      </c>
      <c r="E1486" s="1">
        <v>0</v>
      </c>
      <c r="F1486" s="1">
        <v>0</v>
      </c>
      <c r="G1486" s="2">
        <f t="shared" si="34"/>
        <v>22.753640000000001</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17109.66</v>
      </c>
      <c r="D1492" s="1">
        <v>0</v>
      </c>
      <c r="E1492" s="1">
        <v>0</v>
      </c>
      <c r="F1492" s="1">
        <v>0</v>
      </c>
      <c r="G1492" s="2">
        <f t="shared" si="34"/>
        <v>222.42558</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1112188.55</v>
      </c>
      <c r="D1499" s="1">
        <v>0</v>
      </c>
      <c r="E1499" s="1">
        <v>0</v>
      </c>
      <c r="F1499" s="1">
        <v>0</v>
      </c>
      <c r="G1499" s="2">
        <f t="shared" si="34"/>
        <v>22243.771000000001</v>
      </c>
      <c r="H1499" s="2">
        <f t="shared" si="35"/>
        <v>0.44999999995343387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1106578.77</v>
      </c>
      <c r="D1501" s="1">
        <v>0</v>
      </c>
      <c r="E1501" s="1">
        <v>0</v>
      </c>
      <c r="F1501" s="1">
        <v>0</v>
      </c>
      <c r="G1501" s="2">
        <f t="shared" si="34"/>
        <v>24344.732939999998</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901545.47</v>
      </c>
      <c r="D1502" s="1">
        <v>0</v>
      </c>
      <c r="E1502" s="1">
        <v>0</v>
      </c>
      <c r="F1502" s="1">
        <v>0</v>
      </c>
      <c r="G1502" s="2">
        <f t="shared" si="34"/>
        <v>20735.54581</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201827.23</v>
      </c>
      <c r="D1503" s="1">
        <v>0</v>
      </c>
      <c r="E1503" s="1">
        <v>0</v>
      </c>
      <c r="F1503" s="1">
        <v>0</v>
      </c>
      <c r="G1503" s="2">
        <f t="shared" si="34"/>
        <v>4843.8535200000006</v>
      </c>
      <c r="H1503" s="2">
        <f t="shared" si="35"/>
        <v>0.23000000001047738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3206.07</v>
      </c>
      <c r="D1504" s="1">
        <v>0</v>
      </c>
      <c r="E1504" s="1">
        <v>0</v>
      </c>
      <c r="F1504" s="1">
        <v>0</v>
      </c>
      <c r="G1504" s="2">
        <f t="shared" si="34"/>
        <v>80.151750000000007</v>
      </c>
      <c r="H1504" s="2">
        <f t="shared" si="35"/>
        <v>7.0000000000163709E-2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5609.78</v>
      </c>
      <c r="D1510" s="1">
        <v>0</v>
      </c>
      <c r="E1510" s="1">
        <v>0</v>
      </c>
      <c r="F1510" s="1">
        <v>0</v>
      </c>
      <c r="G1510" s="2">
        <f t="shared" si="34"/>
        <v>173.90317999999999</v>
      </c>
      <c r="H1510" s="2">
        <f t="shared" si="35"/>
        <v>0.22000000000025466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99978.540000000037</v>
      </c>
      <c r="D1517" s="1">
        <v>0</v>
      </c>
      <c r="E1517" s="1">
        <v>0</v>
      </c>
      <c r="F1517" s="1">
        <v>0</v>
      </c>
      <c r="G1517" s="2">
        <f t="shared" si="34"/>
        <v>3799.1845200000012</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145.94</v>
      </c>
      <c r="D1518" s="1">
        <v>0</v>
      </c>
      <c r="E1518" s="1">
        <v>0</v>
      </c>
      <c r="F1518" s="1">
        <v>0</v>
      </c>
      <c r="G1518" s="2">
        <f t="shared" si="34"/>
        <v>5.6916599999999997</v>
      </c>
      <c r="H1518" s="2">
        <f t="shared" si="35"/>
        <v>6.0000000000002274E-2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145.94</v>
      </c>
      <c r="D1524" s="1">
        <v>0</v>
      </c>
      <c r="E1524" s="1">
        <v>0</v>
      </c>
      <c r="F1524" s="1">
        <v>0</v>
      </c>
      <c r="G1524" s="2">
        <f t="shared" si="34"/>
        <v>6.5672999999999995</v>
      </c>
      <c r="H1524" s="2">
        <f t="shared" si="35"/>
        <v>6.0000000000002274E-2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145.94</v>
      </c>
      <c r="D1530" s="1">
        <v>0</v>
      </c>
      <c r="E1530" s="1">
        <v>0</v>
      </c>
      <c r="F1530" s="1">
        <v>0</v>
      </c>
      <c r="G1530" s="2">
        <f t="shared" si="34"/>
        <v>7.4429399999999992</v>
      </c>
      <c r="H1530" s="2">
        <f t="shared" si="35"/>
        <v>6.0000000000002274E-2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145.94</v>
      </c>
      <c r="D1531" s="1">
        <v>0</v>
      </c>
      <c r="E1531" s="1">
        <v>0</v>
      </c>
      <c r="F1531" s="1">
        <v>0</v>
      </c>
      <c r="G1531" s="2">
        <f t="shared" si="34"/>
        <v>7.5888799999999996</v>
      </c>
      <c r="H1531" s="2">
        <f t="shared" si="35"/>
        <v>6.0000000000002274E-2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99832.6</v>
      </c>
      <c r="D1576" s="1">
        <v>0</v>
      </c>
      <c r="E1576" s="1">
        <v>0</v>
      </c>
      <c r="F1576" s="1">
        <v>0</v>
      </c>
      <c r="G1576" s="2">
        <f t="shared" si="34"/>
        <v>9683.762200000001</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88332.72</v>
      </c>
      <c r="D1578" s="1">
        <v>0</v>
      </c>
      <c r="E1578" s="1">
        <v>0</v>
      </c>
      <c r="F1578" s="1">
        <v>0</v>
      </c>
      <c r="G1578" s="2">
        <f t="shared" si="34"/>
        <v>8744.9392800000005</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11499.88</v>
      </c>
      <c r="D1579" s="1">
        <v>0</v>
      </c>
      <c r="E1579" s="1">
        <v>0</v>
      </c>
      <c r="F1579" s="1">
        <v>0</v>
      </c>
      <c r="G1579" s="2">
        <f t="shared" si="34"/>
        <v>1149.9880000000001</v>
      </c>
      <c r="H1579" s="2">
        <f t="shared" si="35"/>
        <v>0.12000000000080036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40" sqref="H4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29558</v>
      </c>
      <c r="H6" s="19" t="s">
        <v>26</v>
      </c>
      <c r="I6" s="20" t="s">
        <v>27</v>
      </c>
      <c r="J6" s="4"/>
      <c r="L6" s="4"/>
      <c r="M6" s="4"/>
      <c r="N6" s="4"/>
      <c r="O6" s="4"/>
      <c r="P6" s="4"/>
      <c r="Q6" s="4"/>
      <c r="R6" s="4"/>
      <c r="S6" s="4"/>
      <c r="T6" s="4"/>
      <c r="U6" s="4"/>
      <c r="V6" s="4"/>
      <c r="W6" s="4"/>
      <c r="X6" s="4"/>
    </row>
    <row r="7" spans="1:24" ht="15" customHeight="1" x14ac:dyDescent="0.25">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7" t="s">
        <v>3391</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33</v>
      </c>
      <c r="C10" s="269">
        <v>21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70" t="s">
        <v>3392</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38</v>
      </c>
      <c r="B15" s="327" t="s">
        <v>39</v>
      </c>
      <c r="C15" s="328"/>
      <c r="D15" s="328"/>
      <c r="E15" s="328"/>
      <c r="F15" s="329"/>
      <c r="G15" s="264" t="s">
        <v>40</v>
      </c>
      <c r="H15" s="264" t="s">
        <v>41</v>
      </c>
      <c r="I15" s="265" t="s">
        <v>42</v>
      </c>
      <c r="J15" s="4"/>
      <c r="K15" s="4"/>
      <c r="L15" s="4"/>
      <c r="M15" s="4"/>
      <c r="N15" s="4"/>
      <c r="O15" s="4"/>
      <c r="P15" s="4"/>
      <c r="Q15" s="4"/>
      <c r="R15" s="4"/>
      <c r="S15" s="4"/>
      <c r="T15" s="4"/>
      <c r="U15" s="4"/>
      <c r="V15" s="4"/>
      <c r="W15" s="4"/>
      <c r="X15" s="4"/>
    </row>
    <row r="16" spans="1:24" ht="12.75" customHeight="1" x14ac:dyDescent="0.25">
      <c r="A16" s="330" t="s">
        <v>29</v>
      </c>
      <c r="B16" s="326" t="str">
        <f>'PR-RAS'!B6</f>
        <v xml:space="preserve">PRIHODI POSLOVANJA (šifre 61+62+63+64+65+66+67+68) </v>
      </c>
      <c r="C16" s="322"/>
      <c r="D16" s="322"/>
      <c r="E16" s="322"/>
      <c r="F16" s="323"/>
      <c r="G16" s="34" t="str">
        <f>'PR-RAS'!C6</f>
        <v>6</v>
      </c>
      <c r="H16" s="172">
        <f>'PR-RAS'!D6</f>
        <v>998908.62</v>
      </c>
      <c r="I16" s="172">
        <f>'PR-RAS'!E6</f>
        <v>1130141.47</v>
      </c>
      <c r="J16" s="4"/>
      <c r="K16" s="4"/>
      <c r="L16" s="4"/>
      <c r="M16" s="4"/>
      <c r="N16" s="4"/>
      <c r="O16" s="4"/>
      <c r="P16" s="4"/>
      <c r="Q16" s="4"/>
      <c r="R16" s="4"/>
      <c r="S16" s="4"/>
      <c r="T16" s="4"/>
      <c r="U16" s="4"/>
      <c r="V16" s="4"/>
      <c r="W16" s="4"/>
      <c r="X16" s="4"/>
    </row>
    <row r="17" spans="1:24" ht="12.75" customHeight="1" x14ac:dyDescent="0.25">
      <c r="A17" s="331"/>
      <c r="B17" s="315" t="str">
        <f>'PR-RAS'!B151</f>
        <v xml:space="preserve">RASHODI POSLOVANJA (šifre 31+32+34+35+36+37+38) </v>
      </c>
      <c r="C17" s="316"/>
      <c r="D17" s="316"/>
      <c r="E17" s="316"/>
      <c r="F17" s="317"/>
      <c r="G17" s="35" t="str">
        <f>'PR-RAS'!C151</f>
        <v>3</v>
      </c>
      <c r="H17" s="172">
        <f>'PR-RAS'!D151</f>
        <v>988148.35999999987</v>
      </c>
      <c r="I17" s="172">
        <f>'PR-RAS'!E151</f>
        <v>1110320.8500000001</v>
      </c>
      <c r="J17" s="4"/>
      <c r="K17" s="4"/>
      <c r="L17" s="4"/>
      <c r="M17" s="4"/>
      <c r="N17" s="4"/>
      <c r="O17" s="4"/>
      <c r="P17" s="4"/>
      <c r="Q17" s="4"/>
      <c r="R17" s="4"/>
      <c r="S17" s="4"/>
      <c r="T17" s="4"/>
      <c r="U17" s="4"/>
      <c r="V17" s="4"/>
      <c r="W17" s="4"/>
      <c r="X17" s="4"/>
    </row>
    <row r="18" spans="1:24" ht="12.75" customHeight="1" x14ac:dyDescent="0.25">
      <c r="A18" s="331"/>
      <c r="B18" s="315" t="str">
        <f>'PR-RAS'!B645</f>
        <v>Višak prihoda i primitaka raspoloživ u sljedećem razdoblju (šifre X005 + '9221-9222' - Y005 - '9222-9221')</v>
      </c>
      <c r="C18" s="316"/>
      <c r="D18" s="316"/>
      <c r="E18" s="316"/>
      <c r="F18" s="317"/>
      <c r="G18" s="35" t="str">
        <f>'PR-RAS'!C645</f>
        <v>X006</v>
      </c>
      <c r="H18" s="172">
        <f>'PR-RAS'!D645</f>
        <v>16636.070000000102</v>
      </c>
      <c r="I18" s="172">
        <f>'PR-RAS'!E645</f>
        <v>19308.419999999962</v>
      </c>
      <c r="J18" s="4"/>
      <c r="K18" s="4"/>
      <c r="L18" s="4"/>
      <c r="M18" s="4"/>
      <c r="N18" s="4"/>
      <c r="O18" s="4"/>
      <c r="P18" s="4"/>
      <c r="Q18" s="4"/>
      <c r="R18" s="4"/>
      <c r="S18" s="4"/>
      <c r="T18" s="4"/>
      <c r="U18" s="4"/>
      <c r="V18" s="4"/>
      <c r="W18" s="4"/>
      <c r="X18" s="4"/>
    </row>
    <row r="19" spans="1:24" ht="12.75" customHeight="1" x14ac:dyDescent="0.25">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30" t="s">
        <v>31</v>
      </c>
      <c r="B20" s="326" t="str">
        <f>BILANCA!B7</f>
        <v>Nefinancijska imovina (šifre 01+02+03+04+05+06)</v>
      </c>
      <c r="C20" s="322"/>
      <c r="D20" s="322"/>
      <c r="E20" s="322"/>
      <c r="F20" s="323"/>
      <c r="G20" s="159" t="str">
        <f>BILANCA!C7</f>
        <v>B002</v>
      </c>
      <c r="H20" s="174">
        <f>BILANCA!D7</f>
        <v>177909.84</v>
      </c>
      <c r="I20" s="175">
        <f>BILANCA!E7</f>
        <v>163811.69999999995</v>
      </c>
      <c r="J20" s="4"/>
      <c r="K20" s="4"/>
      <c r="L20" s="4"/>
      <c r="M20" s="4"/>
      <c r="N20" s="4"/>
      <c r="O20" s="4"/>
      <c r="P20" s="4"/>
      <c r="Q20" s="4"/>
      <c r="R20" s="4"/>
      <c r="S20" s="4"/>
      <c r="T20" s="4"/>
      <c r="U20" s="4"/>
      <c r="V20" s="4"/>
      <c r="W20" s="4"/>
      <c r="X20" s="4"/>
    </row>
    <row r="21" spans="1:24" ht="12.75" customHeight="1" x14ac:dyDescent="0.25">
      <c r="A21" s="331"/>
      <c r="B21" s="315" t="str">
        <f>BILANCA!B68</f>
        <v>Financijska imovina (šifre 11+12+13+14+15+16+17+19)</v>
      </c>
      <c r="C21" s="316"/>
      <c r="D21" s="316"/>
      <c r="E21" s="316"/>
      <c r="F21" s="317"/>
      <c r="G21" s="160" t="str">
        <f>BILANCA!C68</f>
        <v>1</v>
      </c>
      <c r="H21" s="176">
        <f>BILANCA!D68</f>
        <v>104315.12</v>
      </c>
      <c r="I21" s="177">
        <f>BILANCA!E68</f>
        <v>126992.35</v>
      </c>
      <c r="J21" s="4"/>
      <c r="K21" s="4"/>
      <c r="L21" s="4"/>
      <c r="M21" s="4"/>
      <c r="N21" s="4"/>
      <c r="O21" s="4"/>
      <c r="P21" s="4"/>
      <c r="Q21" s="4"/>
      <c r="R21" s="4"/>
      <c r="S21" s="4"/>
      <c r="T21" s="4"/>
      <c r="U21" s="4"/>
      <c r="V21" s="4"/>
      <c r="W21" s="4"/>
      <c r="X21" s="4"/>
    </row>
    <row r="22" spans="1:24" ht="12.75" customHeight="1" x14ac:dyDescent="0.25">
      <c r="A22" s="331"/>
      <c r="B22" s="315" t="str">
        <f>BILANCA!B176</f>
        <v xml:space="preserve">Obveze (šifre 23+24+25+26+29) </v>
      </c>
      <c r="C22" s="316"/>
      <c r="D22" s="316"/>
      <c r="E22" s="316"/>
      <c r="F22" s="317"/>
      <c r="G22" s="160" t="str">
        <f>BILANCA!C176</f>
        <v>2</v>
      </c>
      <c r="H22" s="176">
        <f>BILANCA!D176</f>
        <v>78930.569999999992</v>
      </c>
      <c r="I22" s="177">
        <f>BILANCA!E176</f>
        <v>99978.540000000008</v>
      </c>
      <c r="J22" s="4"/>
      <c r="K22" s="4"/>
      <c r="L22" s="4"/>
      <c r="M22" s="4"/>
      <c r="N22" s="4"/>
      <c r="O22" s="4"/>
      <c r="P22" s="4"/>
      <c r="Q22" s="4"/>
      <c r="R22" s="4"/>
      <c r="S22" s="4"/>
      <c r="T22" s="4"/>
      <c r="U22" s="4"/>
      <c r="V22" s="4"/>
      <c r="W22" s="4"/>
      <c r="X22" s="4"/>
    </row>
    <row r="23" spans="1:24" ht="12.75" customHeight="1" x14ac:dyDescent="0.25">
      <c r="A23" s="332"/>
      <c r="B23" s="318" t="str">
        <f>BILANCA!B237</f>
        <v>Vlastiti izvori (šifre 91 + 922 - 93 + 96 do 98)</v>
      </c>
      <c r="C23" s="319"/>
      <c r="D23" s="319"/>
      <c r="E23" s="319"/>
      <c r="F23" s="320"/>
      <c r="G23" s="161" t="str">
        <f>BILANCA!C237</f>
        <v>9</v>
      </c>
      <c r="H23" s="178">
        <f>BILANCA!D237</f>
        <v>203294.38999999998</v>
      </c>
      <c r="I23" s="179">
        <f>BILANCA!E237</f>
        <v>190825.50999999998</v>
      </c>
      <c r="J23" s="4"/>
      <c r="K23" s="4"/>
      <c r="L23" s="4"/>
      <c r="M23" s="4"/>
      <c r="N23" s="4"/>
      <c r="O23" s="4"/>
      <c r="P23" s="4"/>
      <c r="Q23" s="4"/>
      <c r="R23" s="4"/>
      <c r="S23" s="4"/>
      <c r="T23" s="4"/>
      <c r="U23" s="4"/>
      <c r="V23" s="4"/>
      <c r="W23" s="4"/>
      <c r="X23" s="4"/>
    </row>
    <row r="24" spans="1:24" ht="12.75" customHeight="1" x14ac:dyDescent="0.25">
      <c r="A24" s="330" t="s">
        <v>43</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1"/>
      <c r="B27" s="315" t="str">
        <f>'RAS-funkcijski'!B114</f>
        <v>Obrazovanje (šifre 091+092+093+094+095+096+097+098)</v>
      </c>
      <c r="C27" s="316"/>
      <c r="D27" s="316"/>
      <c r="E27" s="316"/>
      <c r="F27" s="317"/>
      <c r="G27" s="160" t="str">
        <f>'RAS-funkcijski'!C114</f>
        <v>09</v>
      </c>
      <c r="H27" s="176">
        <f>'RAS-funkcijski'!D114</f>
        <v>990155.26</v>
      </c>
      <c r="I27" s="177">
        <f>'RAS-funkcijski'!E114</f>
        <v>1127430.51</v>
      </c>
      <c r="J27" s="4"/>
      <c r="K27" s="4"/>
      <c r="L27" s="4"/>
      <c r="M27" s="4"/>
      <c r="N27" s="4"/>
      <c r="O27" s="4"/>
      <c r="P27" s="4"/>
      <c r="Q27" s="4"/>
      <c r="R27" s="4"/>
      <c r="S27" s="4"/>
      <c r="T27" s="4"/>
      <c r="U27" s="4"/>
      <c r="V27" s="4"/>
      <c r="W27" s="4"/>
      <c r="X27" s="4"/>
    </row>
    <row r="28" spans="1:24" ht="12.75" customHeight="1" x14ac:dyDescent="0.25">
      <c r="A28" s="332"/>
      <c r="B28" s="318" t="str">
        <f>'RAS-funkcijski'!B141</f>
        <v>Kontrolni zbroj (šifre 01+02+03+04+05+06+07+08+09+10)</v>
      </c>
      <c r="C28" s="319"/>
      <c r="D28" s="319"/>
      <c r="E28" s="319"/>
      <c r="F28" s="320"/>
      <c r="G28" s="161" t="str">
        <f>'RAS-funkcijski'!C141</f>
        <v>R1</v>
      </c>
      <c r="H28" s="180">
        <f>'RAS-funkcijski'!D141</f>
        <v>990155.26</v>
      </c>
      <c r="I28" s="181">
        <f>'RAS-funkcijski'!E141</f>
        <v>1127430.51</v>
      </c>
      <c r="J28" s="4"/>
      <c r="K28" s="4"/>
      <c r="L28" s="4"/>
      <c r="M28" s="4"/>
      <c r="N28" s="4"/>
      <c r="O28" s="4"/>
      <c r="P28" s="4"/>
      <c r="Q28" s="4"/>
      <c r="R28" s="4"/>
      <c r="S28" s="4"/>
      <c r="T28" s="4"/>
      <c r="U28" s="4"/>
      <c r="V28" s="4"/>
      <c r="W28" s="4"/>
      <c r="X28" s="4"/>
    </row>
    <row r="29" spans="1:24" ht="12.75" customHeight="1" x14ac:dyDescent="0.25">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30" t="s">
        <v>36</v>
      </c>
      <c r="B33" s="326" t="str">
        <f>OBVEZE!B5</f>
        <v>Stanje obveza 1. siječnja (=stanju obveza iz Izvještaja o obvezama na 31. prosinca prethodne godine)</v>
      </c>
      <c r="C33" s="322"/>
      <c r="D33" s="322"/>
      <c r="E33" s="322"/>
      <c r="F33" s="323"/>
      <c r="G33" s="159" t="str">
        <f>OBVEZE!C5</f>
        <v>V001</v>
      </c>
      <c r="H33" s="182" t="s">
        <v>44</v>
      </c>
      <c r="I33" s="183">
        <f>OBVEZE!D5</f>
        <v>78930.570000000007</v>
      </c>
      <c r="J33" s="4"/>
      <c r="K33" s="4"/>
      <c r="L33" s="4"/>
      <c r="M33" s="4"/>
      <c r="N33" s="4"/>
      <c r="O33" s="4"/>
      <c r="P33" s="4"/>
      <c r="Q33" s="4"/>
      <c r="R33" s="4"/>
      <c r="S33" s="4"/>
      <c r="T33" s="4"/>
      <c r="U33" s="4"/>
      <c r="V33" s="4"/>
      <c r="W33" s="4"/>
      <c r="X33" s="4"/>
    </row>
    <row r="34" spans="1:24" ht="12.75" customHeight="1" x14ac:dyDescent="0.25">
      <c r="A34" s="331"/>
      <c r="B34" s="315" t="str">
        <f>OBVEZE!B42</f>
        <v>Stanje obveza na kraju izvještajnog razdoblja (šifre V001+V002-V004) i (šifre V007+V009)</v>
      </c>
      <c r="C34" s="316"/>
      <c r="D34" s="316"/>
      <c r="E34" s="316"/>
      <c r="F34" s="317"/>
      <c r="G34" s="160" t="str">
        <f>OBVEZE!C42</f>
        <v>V006</v>
      </c>
      <c r="H34" s="176" t="s">
        <v>44</v>
      </c>
      <c r="I34" s="177">
        <f>OBVEZE!D42</f>
        <v>99978.540000000037</v>
      </c>
      <c r="J34" s="4"/>
      <c r="K34" s="4"/>
      <c r="L34" s="4"/>
      <c r="M34" s="4"/>
      <c r="N34" s="4"/>
      <c r="O34" s="4"/>
      <c r="P34" s="4"/>
      <c r="Q34" s="4"/>
      <c r="R34" s="4"/>
      <c r="S34" s="4"/>
      <c r="T34" s="4"/>
      <c r="U34" s="4"/>
      <c r="V34" s="4"/>
      <c r="W34" s="4"/>
      <c r="X34" s="4"/>
    </row>
    <row r="35" spans="1:24" ht="12.75" customHeight="1" x14ac:dyDescent="0.25">
      <c r="A35" s="331"/>
      <c r="B35" s="315" t="str">
        <f>OBVEZE!B43</f>
        <v>Stanje dospjelih obveza na kraju izvještajnog razdoblja (šifre V008+D23+D24 + 'D dio 25,26')</v>
      </c>
      <c r="C35" s="316"/>
      <c r="D35" s="316"/>
      <c r="E35" s="316"/>
      <c r="F35" s="317"/>
      <c r="G35" s="160" t="str">
        <f>OBVEZE!C43</f>
        <v>V007</v>
      </c>
      <c r="H35" s="176" t="s">
        <v>44</v>
      </c>
      <c r="I35" s="177">
        <f>OBVEZE!D43</f>
        <v>145.94</v>
      </c>
      <c r="J35" s="4"/>
      <c r="K35" s="4"/>
      <c r="L35" s="4"/>
      <c r="M35" s="4"/>
      <c r="N35" s="4"/>
      <c r="O35" s="4"/>
      <c r="P35" s="4"/>
      <c r="Q35" s="4"/>
      <c r="R35" s="4"/>
      <c r="S35" s="4"/>
      <c r="T35" s="4"/>
      <c r="U35" s="4"/>
      <c r="V35" s="4"/>
      <c r="W35" s="4"/>
      <c r="X35" s="4"/>
    </row>
    <row r="36" spans="1:24" ht="12.75" customHeight="1" x14ac:dyDescent="0.25">
      <c r="A36" s="332"/>
      <c r="B36" s="318" t="str">
        <f>OBVEZE!B101</f>
        <v>Stanje nedospjelih obveza na kraju izvještajnog razdoblja (šifre V010 + ND23 + ND24 + 'ND dio 25,26')</v>
      </c>
      <c r="C36" s="319"/>
      <c r="D36" s="319"/>
      <c r="E36" s="319"/>
      <c r="F36" s="320"/>
      <c r="G36" s="161" t="str">
        <f>OBVEZE!C101</f>
        <v>V009</v>
      </c>
      <c r="H36" s="180" t="s">
        <v>44</v>
      </c>
      <c r="I36" s="181">
        <f>OBVEZE!D101</f>
        <v>99832.6</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4" t="s">
        <v>45</v>
      </c>
      <c r="I39" s="314"/>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4" zoomScaleNormal="100" workbookViewId="0">
      <selection activeCell="C645" sqref="C645"/>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2" t="s">
        <v>46</v>
      </c>
      <c r="B2" s="353"/>
      <c r="C2" s="353"/>
      <c r="D2" s="353"/>
      <c r="E2" s="353"/>
      <c r="F2" s="353"/>
    </row>
    <row r="3" spans="1:25" s="224" customFormat="1" ht="48" x14ac:dyDescent="0.25">
      <c r="A3" s="310" t="s">
        <v>47</v>
      </c>
      <c r="B3" s="311" t="s">
        <v>39</v>
      </c>
      <c r="C3" s="285" t="s">
        <v>40</v>
      </c>
      <c r="D3" s="311" t="s">
        <v>48</v>
      </c>
      <c r="E3" s="311" t="s">
        <v>49</v>
      </c>
      <c r="F3" s="286" t="s">
        <v>50</v>
      </c>
    </row>
    <row r="4" spans="1:25" s="226" customFormat="1" ht="12" customHeight="1" x14ac:dyDescent="0.25">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4" t="s">
        <v>52</v>
      </c>
      <c r="B5" s="355"/>
      <c r="C5" s="216"/>
      <c r="D5" s="74"/>
      <c r="E5" s="74"/>
      <c r="F5" s="61"/>
    </row>
    <row r="6" spans="1:25" ht="12.75" customHeight="1" x14ac:dyDescent="0.2">
      <c r="A6" s="55">
        <v>6</v>
      </c>
      <c r="B6" s="87" t="s">
        <v>53</v>
      </c>
      <c r="C6" s="52" t="s">
        <v>54</v>
      </c>
      <c r="D6" s="53">
        <f>D7+D44+D50+D82+D106+D124+D133+D139</f>
        <v>998908.62</v>
      </c>
      <c r="E6" s="53">
        <f>E7+E44+E50+E82+E106+E124+E133+E139</f>
        <v>1130141.47</v>
      </c>
      <c r="F6" s="54">
        <f t="shared" ref="F6:F131" si="0">IF(D6&lt;&gt;0,IF(E6/D6&gt;=100,"&gt;&gt;100",E6/D6*100),"-")</f>
        <v>113.1376231391416</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2.8" x14ac:dyDescent="0.2">
      <c r="A50" s="55">
        <v>63</v>
      </c>
      <c r="B50" s="88" t="s">
        <v>141</v>
      </c>
      <c r="C50" s="52" t="s">
        <v>142</v>
      </c>
      <c r="D50" s="53">
        <f>D51+D54+D59+D62+D65+D68+D71+D74+D77</f>
        <v>3331.56</v>
      </c>
      <c r="E50" s="53">
        <f>E51+E54+E59+E62+E65+E68+E71+E74+E77</f>
        <v>11044.6</v>
      </c>
      <c r="F50" s="54">
        <f t="shared" si="0"/>
        <v>331.51436564252185</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12"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2.8" x14ac:dyDescent="0.2">
      <c r="A59" s="55">
        <v>633</v>
      </c>
      <c r="B59" s="88" t="s">
        <v>159</v>
      </c>
      <c r="C59" s="52" t="s">
        <v>160</v>
      </c>
      <c r="D59" s="53">
        <f t="shared" ref="D59:E59" si="12">SUM(D60:D61)</f>
        <v>3331.56</v>
      </c>
      <c r="E59" s="53">
        <f t="shared" si="12"/>
        <v>11044.6</v>
      </c>
      <c r="F59" s="54">
        <f t="shared" si="0"/>
        <v>331.51436564252185</v>
      </c>
    </row>
    <row r="60" spans="1:6" ht="12" x14ac:dyDescent="0.2">
      <c r="A60" s="55">
        <v>6331</v>
      </c>
      <c r="B60" s="88" t="s">
        <v>161</v>
      </c>
      <c r="C60" s="52" t="s">
        <v>162</v>
      </c>
      <c r="D60" s="244">
        <v>3331.56</v>
      </c>
      <c r="E60" s="244">
        <v>11044.6</v>
      </c>
      <c r="F60" s="54">
        <f t="shared" si="0"/>
        <v>331.51436564252185</v>
      </c>
    </row>
    <row r="61" spans="1:6" ht="12"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2.8" x14ac:dyDescent="0.2">
      <c r="A68" s="55" t="s">
        <v>177</v>
      </c>
      <c r="B68" s="234" t="s">
        <v>178</v>
      </c>
      <c r="C68" s="52" t="s">
        <v>177</v>
      </c>
      <c r="D68" s="53">
        <f t="shared" ref="D68:E68" si="15">SUM(D69:D70)</f>
        <v>0</v>
      </c>
      <c r="E68" s="53">
        <f t="shared" si="15"/>
        <v>0</v>
      </c>
      <c r="F68" s="54" t="str">
        <f t="shared" si="0"/>
        <v>-</v>
      </c>
    </row>
    <row r="69" spans="1:6" ht="12.75" customHeight="1" x14ac:dyDescent="0.2">
      <c r="A69" s="55" t="s">
        <v>179</v>
      </c>
      <c r="B69" s="87" t="s">
        <v>180</v>
      </c>
      <c r="C69" s="52" t="s">
        <v>179</v>
      </c>
      <c r="D69" s="244"/>
      <c r="E69" s="244"/>
      <c r="F69" s="54" t="str">
        <f t="shared" si="0"/>
        <v>-</v>
      </c>
    </row>
    <row r="70" spans="1:6" ht="12" x14ac:dyDescent="0.2">
      <c r="A70" s="55" t="s">
        <v>181</v>
      </c>
      <c r="B70" s="87" t="s">
        <v>182</v>
      </c>
      <c r="C70" s="52" t="s">
        <v>181</v>
      </c>
      <c r="D70" s="244"/>
      <c r="E70" s="244"/>
      <c r="F70" s="54" t="str">
        <f t="shared" si="0"/>
        <v>-</v>
      </c>
    </row>
    <row r="71" spans="1:6" ht="22.8"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12"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c r="E78" s="244"/>
      <c r="F78" s="54" t="str">
        <f t="shared" si="0"/>
        <v>-</v>
      </c>
    </row>
    <row r="79" spans="1:6" ht="12.75" customHeight="1" x14ac:dyDescent="0.2">
      <c r="A79" s="55">
        <v>6392</v>
      </c>
      <c r="B79" s="87" t="s">
        <v>199</v>
      </c>
      <c r="C79" s="52" t="s">
        <v>200</v>
      </c>
      <c r="D79" s="244"/>
      <c r="E79" s="244"/>
      <c r="F79" s="54" t="str">
        <f t="shared" si="0"/>
        <v>-</v>
      </c>
    </row>
    <row r="80" spans="1:6" ht="22.8" x14ac:dyDescent="0.2">
      <c r="A80" s="55">
        <v>6393</v>
      </c>
      <c r="B80" s="87" t="s">
        <v>201</v>
      </c>
      <c r="C80" s="52" t="s">
        <v>202</v>
      </c>
      <c r="D80" s="244"/>
      <c r="E80" s="244"/>
      <c r="F80" s="54" t="str">
        <f t="shared" si="0"/>
        <v>-</v>
      </c>
    </row>
    <row r="81" spans="1:6" ht="22.8"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0.02</v>
      </c>
      <c r="E82" s="53">
        <f t="shared" si="19"/>
        <v>0.28999999999999998</v>
      </c>
      <c r="F82" s="54">
        <f t="shared" si="0"/>
        <v>1449.9999999999998</v>
      </c>
    </row>
    <row r="83" spans="1:6" ht="12.75" customHeight="1" x14ac:dyDescent="0.2">
      <c r="A83" s="55">
        <v>641</v>
      </c>
      <c r="B83" s="87" t="s">
        <v>207</v>
      </c>
      <c r="C83" s="52" t="s">
        <v>208</v>
      </c>
      <c r="D83" s="53">
        <f t="shared" ref="D83:E83" si="20">SUM(D84:D90)</f>
        <v>0.02</v>
      </c>
      <c r="E83" s="53">
        <f t="shared" si="20"/>
        <v>0.28999999999999998</v>
      </c>
      <c r="F83" s="54">
        <f t="shared" si="0"/>
        <v>1449.9999999999998</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0.02</v>
      </c>
      <c r="E85" s="244">
        <v>0.28999999999999998</v>
      </c>
      <c r="F85" s="54">
        <f t="shared" si="0"/>
        <v>1449.9999999999998</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2.8"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2.8" x14ac:dyDescent="0.2">
      <c r="A99" s="55">
        <v>6431</v>
      </c>
      <c r="B99" s="87" t="s">
        <v>239</v>
      </c>
      <c r="C99" s="52" t="s">
        <v>240</v>
      </c>
      <c r="D99" s="244"/>
      <c r="E99" s="244"/>
      <c r="F99" s="54" t="str">
        <f t="shared" si="0"/>
        <v>-</v>
      </c>
    </row>
    <row r="100" spans="1:6" ht="22.8" x14ac:dyDescent="0.2">
      <c r="A100" s="55">
        <v>6432</v>
      </c>
      <c r="B100" s="234" t="s">
        <v>241</v>
      </c>
      <c r="C100" s="52" t="s">
        <v>242</v>
      </c>
      <c r="D100" s="244"/>
      <c r="E100" s="244"/>
      <c r="F100" s="54" t="str">
        <f t="shared" si="0"/>
        <v>-</v>
      </c>
    </row>
    <row r="101" spans="1:6" ht="22.8" x14ac:dyDescent="0.2">
      <c r="A101" s="55">
        <v>6433</v>
      </c>
      <c r="B101" s="234" t="s">
        <v>243</v>
      </c>
      <c r="C101" s="52" t="s">
        <v>244</v>
      </c>
      <c r="D101" s="244"/>
      <c r="E101" s="244"/>
      <c r="F101" s="54" t="str">
        <f t="shared" si="0"/>
        <v>-</v>
      </c>
    </row>
    <row r="102" spans="1:6" ht="12" x14ac:dyDescent="0.2">
      <c r="A102" s="55">
        <v>6434</v>
      </c>
      <c r="B102" s="87" t="s">
        <v>245</v>
      </c>
      <c r="C102" s="52" t="s">
        <v>246</v>
      </c>
      <c r="D102" s="244"/>
      <c r="E102" s="244"/>
      <c r="F102" s="54" t="str">
        <f t="shared" si="0"/>
        <v>-</v>
      </c>
    </row>
    <row r="103" spans="1:6" ht="22.8" x14ac:dyDescent="0.2">
      <c r="A103" s="55">
        <v>6435</v>
      </c>
      <c r="B103" s="234" t="s">
        <v>247</v>
      </c>
      <c r="C103" s="52" t="s">
        <v>248</v>
      </c>
      <c r="D103" s="244"/>
      <c r="E103" s="244"/>
      <c r="F103" s="54" t="str">
        <f t="shared" si="0"/>
        <v>-</v>
      </c>
    </row>
    <row r="104" spans="1:6" ht="22.8"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2.8" x14ac:dyDescent="0.2">
      <c r="A106" s="55">
        <v>65</v>
      </c>
      <c r="B106" s="87" t="s">
        <v>253</v>
      </c>
      <c r="C106" s="52" t="s">
        <v>254</v>
      </c>
      <c r="D106" s="53">
        <f t="shared" ref="D106:E106" si="23">D107+D112+D120</f>
        <v>173199.13</v>
      </c>
      <c r="E106" s="53">
        <f t="shared" si="23"/>
        <v>189130.71</v>
      </c>
      <c r="F106" s="54">
        <f t="shared" si="0"/>
        <v>109.1984180290051</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173199.13</v>
      </c>
      <c r="E112" s="53">
        <f t="shared" si="25"/>
        <v>189130.71</v>
      </c>
      <c r="F112" s="54">
        <f t="shared" si="0"/>
        <v>109.1984180290051</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173199.13</v>
      </c>
      <c r="E117" s="244">
        <v>189130.71</v>
      </c>
      <c r="F117" s="54">
        <f t="shared" si="0"/>
        <v>109.1984180290051</v>
      </c>
    </row>
    <row r="118" spans="1:6" ht="12.75" customHeight="1" x14ac:dyDescent="0.2">
      <c r="A118" s="55">
        <v>6527</v>
      </c>
      <c r="B118" s="87" t="s">
        <v>277</v>
      </c>
      <c r="C118" s="52" t="s">
        <v>278</v>
      </c>
      <c r="D118" s="244"/>
      <c r="E118" s="244"/>
      <c r="F118" s="54" t="str">
        <f t="shared" si="0"/>
        <v>-</v>
      </c>
    </row>
    <row r="119" spans="1:6" ht="22.8"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2.8" x14ac:dyDescent="0.2">
      <c r="A124" s="55">
        <v>66</v>
      </c>
      <c r="B124" s="233" t="s">
        <v>289</v>
      </c>
      <c r="C124" s="52" t="s">
        <v>290</v>
      </c>
      <c r="D124" s="53">
        <f t="shared" ref="D124:E124" si="27">D125+D128</f>
        <v>0</v>
      </c>
      <c r="E124" s="53">
        <f t="shared" si="27"/>
        <v>0</v>
      </c>
      <c r="F124" s="54" t="str">
        <f t="shared" si="0"/>
        <v>-</v>
      </c>
    </row>
    <row r="125" spans="1:6" ht="12.75" customHeight="1" x14ac:dyDescent="0.2">
      <c r="A125" s="55">
        <v>661</v>
      </c>
      <c r="B125" s="88" t="s">
        <v>291</v>
      </c>
      <c r="C125" s="52" t="s">
        <v>292</v>
      </c>
      <c r="D125" s="53">
        <f t="shared" ref="D125:E125" si="28">SUM(D126:D127)</f>
        <v>0</v>
      </c>
      <c r="E125" s="53">
        <f t="shared" si="28"/>
        <v>0</v>
      </c>
      <c r="F125" s="54" t="str">
        <f t="shared" si="0"/>
        <v>-</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c r="E127" s="244"/>
      <c r="F127" s="54" t="str">
        <f t="shared" si="0"/>
        <v>-</v>
      </c>
    </row>
    <row r="128" spans="1:6" ht="22.8" x14ac:dyDescent="0.2">
      <c r="A128" s="55">
        <v>663</v>
      </c>
      <c r="B128" s="233" t="s">
        <v>297</v>
      </c>
      <c r="C128" s="52" t="s">
        <v>298</v>
      </c>
      <c r="D128" s="53">
        <f t="shared" ref="D128:E128" si="29">SUM(D129:D132)</f>
        <v>0</v>
      </c>
      <c r="E128" s="53">
        <f t="shared" si="29"/>
        <v>0</v>
      </c>
      <c r="F128" s="54" t="str">
        <f t="shared" si="0"/>
        <v>-</v>
      </c>
    </row>
    <row r="129" spans="1:6" ht="12.75" customHeight="1" x14ac:dyDescent="0.2">
      <c r="A129" s="55">
        <v>6631</v>
      </c>
      <c r="B129" s="88" t="s">
        <v>299</v>
      </c>
      <c r="C129" s="52" t="s">
        <v>300</v>
      </c>
      <c r="D129" s="244"/>
      <c r="E129" s="244"/>
      <c r="F129" s="54" t="str">
        <f t="shared" si="0"/>
        <v>-</v>
      </c>
    </row>
    <row r="130" spans="1:6" ht="12.75" customHeight="1" x14ac:dyDescent="0.2">
      <c r="A130" s="55">
        <v>6632</v>
      </c>
      <c r="B130" s="234" t="s">
        <v>301</v>
      </c>
      <c r="C130" s="52" t="s">
        <v>302</v>
      </c>
      <c r="D130" s="244"/>
      <c r="E130" s="244"/>
      <c r="F130" s="54" t="str">
        <f t="shared" si="0"/>
        <v>-</v>
      </c>
    </row>
    <row r="131" spans="1:6" ht="22.8" x14ac:dyDescent="0.2">
      <c r="A131" s="55" t="s">
        <v>303</v>
      </c>
      <c r="B131" s="234" t="s">
        <v>304</v>
      </c>
      <c r="C131" s="56" t="s">
        <v>303</v>
      </c>
      <c r="D131" s="244"/>
      <c r="E131" s="244"/>
      <c r="F131" s="54" t="str">
        <f t="shared" si="0"/>
        <v>-</v>
      </c>
    </row>
    <row r="132" spans="1:6" ht="22.8" x14ac:dyDescent="0.2">
      <c r="A132" s="55" t="s">
        <v>305</v>
      </c>
      <c r="B132" s="234" t="s">
        <v>306</v>
      </c>
      <c r="C132" s="56" t="s">
        <v>305</v>
      </c>
      <c r="D132" s="244"/>
      <c r="E132" s="244"/>
      <c r="F132" s="54" t="str">
        <f>IF(D132&lt;&gt;0,IF(E132/D132&gt;=100,"&gt;&gt;100",E132/D132*100),"-")</f>
        <v>-</v>
      </c>
    </row>
    <row r="133" spans="1:6" ht="22.8" x14ac:dyDescent="0.2">
      <c r="A133" s="55">
        <v>67</v>
      </c>
      <c r="B133" s="234" t="s">
        <v>307</v>
      </c>
      <c r="C133" s="52" t="s">
        <v>308</v>
      </c>
      <c r="D133" s="53">
        <f t="shared" ref="D133:E133" si="30">D134+D138</f>
        <v>821959.77</v>
      </c>
      <c r="E133" s="53">
        <f t="shared" si="30"/>
        <v>929929.11</v>
      </c>
      <c r="F133" s="54">
        <f t="shared" ref="F133:F223" si="31">IF(D133&lt;&gt;0,IF(E133/D133&gt;=100,"&gt;&gt;100",E133/D133*100),"-")</f>
        <v>113.13559908169228</v>
      </c>
    </row>
    <row r="134" spans="1:6" ht="22.8" x14ac:dyDescent="0.2">
      <c r="A134" s="55">
        <v>671</v>
      </c>
      <c r="B134" s="234" t="s">
        <v>309</v>
      </c>
      <c r="C134" s="52" t="s">
        <v>310</v>
      </c>
      <c r="D134" s="53">
        <f t="shared" ref="D134:E134" si="32">SUM(D135:D137)</f>
        <v>821959.77</v>
      </c>
      <c r="E134" s="53">
        <f t="shared" si="32"/>
        <v>929929.11</v>
      </c>
      <c r="F134" s="54">
        <f t="shared" si="31"/>
        <v>113.13559908169228</v>
      </c>
    </row>
    <row r="135" spans="1:6" ht="12.75" customHeight="1" x14ac:dyDescent="0.2">
      <c r="A135" s="55">
        <v>6711</v>
      </c>
      <c r="B135" s="87" t="s">
        <v>311</v>
      </c>
      <c r="C135" s="52" t="s">
        <v>312</v>
      </c>
      <c r="D135" s="244">
        <v>821959.77</v>
      </c>
      <c r="E135" s="244">
        <v>924189.33</v>
      </c>
      <c r="F135" s="54">
        <f t="shared" si="31"/>
        <v>112.43729483256826</v>
      </c>
    </row>
    <row r="136" spans="1:6" ht="22.8" x14ac:dyDescent="0.2">
      <c r="A136" s="55">
        <v>6712</v>
      </c>
      <c r="B136" s="234" t="s">
        <v>313</v>
      </c>
      <c r="C136" s="52" t="s">
        <v>314</v>
      </c>
      <c r="D136" s="244"/>
      <c r="E136" s="244">
        <v>5739.78</v>
      </c>
      <c r="F136" s="54" t="str">
        <f t="shared" si="31"/>
        <v>-</v>
      </c>
    </row>
    <row r="137" spans="1:6" ht="22.8"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418.14</v>
      </c>
      <c r="E139" s="53">
        <f t="shared" si="33"/>
        <v>36.76</v>
      </c>
      <c r="F139" s="54">
        <f t="shared" si="31"/>
        <v>8.7913139140000958</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v>418.14</v>
      </c>
      <c r="E150" s="244">
        <v>36.76</v>
      </c>
      <c r="F150" s="54">
        <f t="shared" si="31"/>
        <v>8.7913139140000958</v>
      </c>
    </row>
    <row r="151" spans="1:6" ht="12.75" customHeight="1" x14ac:dyDescent="0.2">
      <c r="A151" s="55">
        <v>3</v>
      </c>
      <c r="B151" s="87" t="s">
        <v>343</v>
      </c>
      <c r="C151" s="52" t="s">
        <v>51</v>
      </c>
      <c r="D151" s="53">
        <f t="shared" ref="D151:E151" si="35">D152+D163+D196+D215+D224+D252+D263</f>
        <v>988148.35999999987</v>
      </c>
      <c r="E151" s="53">
        <f t="shared" si="35"/>
        <v>1110320.8500000001</v>
      </c>
      <c r="F151" s="54">
        <f t="shared" si="31"/>
        <v>112.36378007043398</v>
      </c>
    </row>
    <row r="152" spans="1:6" ht="12.75" customHeight="1" x14ac:dyDescent="0.2">
      <c r="A152" s="55">
        <v>31</v>
      </c>
      <c r="B152" s="87" t="s">
        <v>344</v>
      </c>
      <c r="C152" s="52" t="s">
        <v>345</v>
      </c>
      <c r="D152" s="53">
        <f t="shared" ref="D152:E152" si="36">D153+D158+D159</f>
        <v>799914.35999999987</v>
      </c>
      <c r="E152" s="53">
        <f t="shared" si="36"/>
        <v>897860.3</v>
      </c>
      <c r="F152" s="54">
        <f t="shared" si="31"/>
        <v>112.2445532794286</v>
      </c>
    </row>
    <row r="153" spans="1:6" ht="12.75" customHeight="1" x14ac:dyDescent="0.2">
      <c r="A153" s="55">
        <v>311</v>
      </c>
      <c r="B153" s="87" t="s">
        <v>346</v>
      </c>
      <c r="C153" s="52" t="s">
        <v>347</v>
      </c>
      <c r="D153" s="53">
        <f t="shared" ref="D153:E153" si="37">SUM(D154:D157)</f>
        <v>656952.56999999995</v>
      </c>
      <c r="E153" s="53">
        <f t="shared" si="37"/>
        <v>719866.03</v>
      </c>
      <c r="F153" s="54">
        <f t="shared" si="31"/>
        <v>109.57656045093181</v>
      </c>
    </row>
    <row r="154" spans="1:6" ht="12.75" customHeight="1" x14ac:dyDescent="0.2">
      <c r="A154" s="55">
        <v>3111</v>
      </c>
      <c r="B154" s="87" t="s">
        <v>348</v>
      </c>
      <c r="C154" s="52" t="s">
        <v>349</v>
      </c>
      <c r="D154" s="244">
        <v>656952.56999999995</v>
      </c>
      <c r="E154" s="244">
        <v>719866.03</v>
      </c>
      <c r="F154" s="54">
        <f t="shared" si="31"/>
        <v>109.57656045093181</v>
      </c>
    </row>
    <row r="155" spans="1:6" ht="12.75" customHeight="1" x14ac:dyDescent="0.2">
      <c r="A155" s="55">
        <v>3112</v>
      </c>
      <c r="B155" s="87" t="s">
        <v>350</v>
      </c>
      <c r="C155" s="52" t="s">
        <v>351</v>
      </c>
      <c r="D155" s="244"/>
      <c r="E155" s="244"/>
      <c r="F155" s="54" t="str">
        <f t="shared" si="31"/>
        <v>-</v>
      </c>
    </row>
    <row r="156" spans="1:6" ht="12.75" customHeight="1" x14ac:dyDescent="0.2">
      <c r="A156" s="55">
        <v>3113</v>
      </c>
      <c r="B156" s="87" t="s">
        <v>352</v>
      </c>
      <c r="C156" s="52" t="s">
        <v>353</v>
      </c>
      <c r="D156" s="244"/>
      <c r="E156" s="244"/>
      <c r="F156" s="54" t="str">
        <f t="shared" si="31"/>
        <v>-</v>
      </c>
    </row>
    <row r="157" spans="1:6" ht="12.75" customHeight="1" x14ac:dyDescent="0.2">
      <c r="A157" s="55">
        <v>3114</v>
      </c>
      <c r="B157" s="87" t="s">
        <v>354</v>
      </c>
      <c r="C157" s="52" t="s">
        <v>355</v>
      </c>
      <c r="D157" s="244"/>
      <c r="E157" s="244"/>
      <c r="F157" s="54" t="str">
        <f t="shared" si="31"/>
        <v>-</v>
      </c>
    </row>
    <row r="158" spans="1:6" ht="12.75" customHeight="1" x14ac:dyDescent="0.2">
      <c r="A158" s="55">
        <v>312</v>
      </c>
      <c r="B158" s="87" t="s">
        <v>356</v>
      </c>
      <c r="C158" s="52" t="s">
        <v>357</v>
      </c>
      <c r="D158" s="244">
        <v>34618.959999999999</v>
      </c>
      <c r="E158" s="244">
        <v>59216.12</v>
      </c>
      <c r="F158" s="54">
        <f t="shared" si="31"/>
        <v>171.05112343062879</v>
      </c>
    </row>
    <row r="159" spans="1:6" ht="12.75" customHeight="1" x14ac:dyDescent="0.2">
      <c r="A159" s="55">
        <v>313</v>
      </c>
      <c r="B159" s="87" t="s">
        <v>358</v>
      </c>
      <c r="C159" s="52" t="s">
        <v>359</v>
      </c>
      <c r="D159" s="53">
        <f t="shared" ref="D159:E159" si="38">SUM(D160:D162)</f>
        <v>108342.83</v>
      </c>
      <c r="E159" s="53">
        <f t="shared" si="38"/>
        <v>118778.15</v>
      </c>
      <c r="F159" s="54">
        <f t="shared" si="31"/>
        <v>109.63175874213364</v>
      </c>
    </row>
    <row r="160" spans="1:6" ht="12.75" customHeight="1" x14ac:dyDescent="0.2">
      <c r="A160" s="55">
        <v>3131</v>
      </c>
      <c r="B160" s="87" t="s">
        <v>137</v>
      </c>
      <c r="C160" s="52" t="s">
        <v>360</v>
      </c>
      <c r="D160" s="244"/>
      <c r="E160" s="244"/>
      <c r="F160" s="54" t="str">
        <f t="shared" si="31"/>
        <v>-</v>
      </c>
    </row>
    <row r="161" spans="1:6" ht="12.75" customHeight="1" x14ac:dyDescent="0.2">
      <c r="A161" s="55">
        <v>3132</v>
      </c>
      <c r="B161" s="87" t="s">
        <v>361</v>
      </c>
      <c r="C161" s="52" t="s">
        <v>362</v>
      </c>
      <c r="D161" s="244">
        <v>108342.83</v>
      </c>
      <c r="E161" s="244">
        <v>118778.15</v>
      </c>
      <c r="F161" s="54">
        <f t="shared" si="31"/>
        <v>109.63175874213364</v>
      </c>
    </row>
    <row r="162" spans="1:6" ht="12.75" customHeight="1" x14ac:dyDescent="0.2">
      <c r="A162" s="55">
        <v>3133</v>
      </c>
      <c r="B162" s="87" t="s">
        <v>363</v>
      </c>
      <c r="C162" s="52" t="s">
        <v>364</v>
      </c>
      <c r="D162" s="244"/>
      <c r="E162" s="244"/>
      <c r="F162" s="54" t="str">
        <f t="shared" si="31"/>
        <v>-</v>
      </c>
    </row>
    <row r="163" spans="1:6" ht="12.75" customHeight="1" x14ac:dyDescent="0.2">
      <c r="A163" s="55">
        <v>32</v>
      </c>
      <c r="B163" s="87" t="s">
        <v>365</v>
      </c>
      <c r="C163" s="52" t="s">
        <v>366</v>
      </c>
      <c r="D163" s="53">
        <f t="shared" ref="D163:E163" si="39">D164+D169+D177+D187+D188</f>
        <v>185021.74000000005</v>
      </c>
      <c r="E163" s="53">
        <f t="shared" si="39"/>
        <v>209210.03</v>
      </c>
      <c r="F163" s="54">
        <f t="shared" si="31"/>
        <v>113.0732150719153</v>
      </c>
    </row>
    <row r="164" spans="1:6" ht="12.75" customHeight="1" x14ac:dyDescent="0.2">
      <c r="A164" s="55">
        <v>321</v>
      </c>
      <c r="B164" s="87" t="s">
        <v>367</v>
      </c>
      <c r="C164" s="52" t="s">
        <v>368</v>
      </c>
      <c r="D164" s="53">
        <f t="shared" ref="D164:E164" si="40">SUM(D165:D168)</f>
        <v>23615.61</v>
      </c>
      <c r="E164" s="53">
        <f t="shared" si="40"/>
        <v>21225</v>
      </c>
      <c r="F164" s="54">
        <f t="shared" si="31"/>
        <v>89.876992379193254</v>
      </c>
    </row>
    <row r="165" spans="1:6" ht="12.75" customHeight="1" x14ac:dyDescent="0.2">
      <c r="A165" s="55">
        <v>3211</v>
      </c>
      <c r="B165" s="87" t="s">
        <v>369</v>
      </c>
      <c r="C165" s="52" t="s">
        <v>370</v>
      </c>
      <c r="D165" s="244">
        <v>570.12</v>
      </c>
      <c r="E165" s="244">
        <v>1206.68</v>
      </c>
      <c r="F165" s="54">
        <f t="shared" si="31"/>
        <v>211.6536869430997</v>
      </c>
    </row>
    <row r="166" spans="1:6" ht="12.75" customHeight="1" x14ac:dyDescent="0.2">
      <c r="A166" s="55">
        <v>3212</v>
      </c>
      <c r="B166" s="87" t="s">
        <v>371</v>
      </c>
      <c r="C166" s="52" t="s">
        <v>372</v>
      </c>
      <c r="D166" s="244">
        <v>19360.900000000001</v>
      </c>
      <c r="E166" s="244">
        <v>16579.96</v>
      </c>
      <c r="F166" s="54">
        <f t="shared" si="31"/>
        <v>85.636308229472789</v>
      </c>
    </row>
    <row r="167" spans="1:6" ht="12.75" customHeight="1" x14ac:dyDescent="0.2">
      <c r="A167" s="55">
        <v>3213</v>
      </c>
      <c r="B167" s="87" t="s">
        <v>373</v>
      </c>
      <c r="C167" s="52" t="s">
        <v>374</v>
      </c>
      <c r="D167" s="244">
        <v>3684.59</v>
      </c>
      <c r="E167" s="244">
        <v>3438.36</v>
      </c>
      <c r="F167" s="54">
        <f t="shared" si="31"/>
        <v>93.317302603546111</v>
      </c>
    </row>
    <row r="168" spans="1:6" ht="12.75" customHeight="1" x14ac:dyDescent="0.2">
      <c r="A168" s="55">
        <v>3214</v>
      </c>
      <c r="B168" s="87" t="s">
        <v>375</v>
      </c>
      <c r="C168" s="52" t="s">
        <v>376</v>
      </c>
      <c r="D168" s="244"/>
      <c r="E168" s="244"/>
      <c r="F168" s="54" t="str">
        <f t="shared" si="31"/>
        <v>-</v>
      </c>
    </row>
    <row r="169" spans="1:6" ht="12.75" customHeight="1" x14ac:dyDescent="0.2">
      <c r="A169" s="55">
        <v>322</v>
      </c>
      <c r="B169" s="87" t="s">
        <v>377</v>
      </c>
      <c r="C169" s="52" t="s">
        <v>378</v>
      </c>
      <c r="D169" s="53">
        <f t="shared" ref="D169:E169" si="41">SUM(D170:D176)</f>
        <v>129189.73000000001</v>
      </c>
      <c r="E169" s="53">
        <f t="shared" si="41"/>
        <v>141522.37</v>
      </c>
      <c r="F169" s="54">
        <f t="shared" si="31"/>
        <v>109.54614581205486</v>
      </c>
    </row>
    <row r="170" spans="1:6" ht="12.75" customHeight="1" x14ac:dyDescent="0.2">
      <c r="A170" s="55">
        <v>3221</v>
      </c>
      <c r="B170" s="87" t="s">
        <v>379</v>
      </c>
      <c r="C170" s="52" t="s">
        <v>380</v>
      </c>
      <c r="D170" s="244">
        <v>27602.400000000001</v>
      </c>
      <c r="E170" s="244">
        <v>31508.92</v>
      </c>
      <c r="F170" s="54">
        <f t="shared" si="31"/>
        <v>114.15282729038054</v>
      </c>
    </row>
    <row r="171" spans="1:6" ht="12.75" customHeight="1" x14ac:dyDescent="0.2">
      <c r="A171" s="55">
        <v>3222</v>
      </c>
      <c r="B171" s="87" t="s">
        <v>381</v>
      </c>
      <c r="C171" s="52" t="s">
        <v>382</v>
      </c>
      <c r="D171" s="244">
        <v>80382.52</v>
      </c>
      <c r="E171" s="244">
        <v>80261.399999999994</v>
      </c>
      <c r="F171" s="54">
        <f t="shared" si="31"/>
        <v>99.849320474152819</v>
      </c>
    </row>
    <row r="172" spans="1:6" ht="12.75" customHeight="1" x14ac:dyDescent="0.2">
      <c r="A172" s="55">
        <v>3223</v>
      </c>
      <c r="B172" s="87" t="s">
        <v>383</v>
      </c>
      <c r="C172" s="52" t="s">
        <v>384</v>
      </c>
      <c r="D172" s="244">
        <v>17372.23</v>
      </c>
      <c r="E172" s="244">
        <v>21636.5</v>
      </c>
      <c r="F172" s="54">
        <f t="shared" si="31"/>
        <v>124.54647445952536</v>
      </c>
    </row>
    <row r="173" spans="1:6" ht="12.75" customHeight="1" x14ac:dyDescent="0.2">
      <c r="A173" s="55">
        <v>3224</v>
      </c>
      <c r="B173" s="87" t="s">
        <v>385</v>
      </c>
      <c r="C173" s="52" t="s">
        <v>386</v>
      </c>
      <c r="D173" s="244">
        <v>2359.9699999999998</v>
      </c>
      <c r="E173" s="244">
        <v>3555.09</v>
      </c>
      <c r="F173" s="54">
        <f t="shared" si="31"/>
        <v>150.6413217117167</v>
      </c>
    </row>
    <row r="174" spans="1:6" ht="12.75" customHeight="1" x14ac:dyDescent="0.2">
      <c r="A174" s="55">
        <v>3225</v>
      </c>
      <c r="B174" s="87" t="s">
        <v>387</v>
      </c>
      <c r="C174" s="52" t="s">
        <v>388</v>
      </c>
      <c r="D174" s="244">
        <v>983.3</v>
      </c>
      <c r="E174" s="244">
        <v>2562.6</v>
      </c>
      <c r="F174" s="54">
        <f t="shared" si="31"/>
        <v>260.61222414319133</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v>489.31</v>
      </c>
      <c r="E176" s="244">
        <v>1997.86</v>
      </c>
      <c r="F176" s="54">
        <f t="shared" si="31"/>
        <v>408.30148576567001</v>
      </c>
    </row>
    <row r="177" spans="1:6" ht="12.75" customHeight="1" x14ac:dyDescent="0.2">
      <c r="A177" s="55">
        <v>323</v>
      </c>
      <c r="B177" s="87" t="s">
        <v>393</v>
      </c>
      <c r="C177" s="52" t="s">
        <v>394</v>
      </c>
      <c r="D177" s="53">
        <f t="shared" ref="D177:E177" si="42">SUM(D178:D186)</f>
        <v>29674.520000000004</v>
      </c>
      <c r="E177" s="53">
        <f t="shared" si="42"/>
        <v>43274.739999999991</v>
      </c>
      <c r="F177" s="54">
        <f t="shared" si="31"/>
        <v>145.8313057801777</v>
      </c>
    </row>
    <row r="178" spans="1:6" ht="12.75" customHeight="1" x14ac:dyDescent="0.2">
      <c r="A178" s="55">
        <v>3231</v>
      </c>
      <c r="B178" s="87" t="s">
        <v>395</v>
      </c>
      <c r="C178" s="52" t="s">
        <v>396</v>
      </c>
      <c r="D178" s="244">
        <v>2031.8</v>
      </c>
      <c r="E178" s="244">
        <v>1848.98</v>
      </c>
      <c r="F178" s="54">
        <f t="shared" si="31"/>
        <v>91.00206713259179</v>
      </c>
    </row>
    <row r="179" spans="1:6" ht="12.75" customHeight="1" x14ac:dyDescent="0.2">
      <c r="A179" s="55">
        <v>3232</v>
      </c>
      <c r="B179" s="87" t="s">
        <v>397</v>
      </c>
      <c r="C179" s="52" t="s">
        <v>398</v>
      </c>
      <c r="D179" s="244">
        <v>3691.36</v>
      </c>
      <c r="E179" s="244">
        <v>9735.73</v>
      </c>
      <c r="F179" s="54">
        <f t="shared" si="31"/>
        <v>263.74371505353042</v>
      </c>
    </row>
    <row r="180" spans="1:6" ht="12.75" customHeight="1" x14ac:dyDescent="0.2">
      <c r="A180" s="55">
        <v>3233</v>
      </c>
      <c r="B180" s="87" t="s">
        <v>399</v>
      </c>
      <c r="C180" s="52" t="s">
        <v>400</v>
      </c>
      <c r="D180" s="244"/>
      <c r="E180" s="244"/>
      <c r="F180" s="54" t="str">
        <f t="shared" si="31"/>
        <v>-</v>
      </c>
    </row>
    <row r="181" spans="1:6" ht="12.75" customHeight="1" x14ac:dyDescent="0.2">
      <c r="A181" s="55">
        <v>3234</v>
      </c>
      <c r="B181" s="87" t="s">
        <v>401</v>
      </c>
      <c r="C181" s="52" t="s">
        <v>402</v>
      </c>
      <c r="D181" s="244">
        <v>6654.31</v>
      </c>
      <c r="E181" s="244">
        <v>9121.56</v>
      </c>
      <c r="F181" s="54">
        <f t="shared" si="31"/>
        <v>137.07747309638415</v>
      </c>
    </row>
    <row r="182" spans="1:6" ht="12.75" customHeight="1" x14ac:dyDescent="0.2">
      <c r="A182" s="55">
        <v>3235</v>
      </c>
      <c r="B182" s="87" t="s">
        <v>403</v>
      </c>
      <c r="C182" s="52" t="s">
        <v>404</v>
      </c>
      <c r="D182" s="244">
        <v>1200</v>
      </c>
      <c r="E182" s="244">
        <v>3800</v>
      </c>
      <c r="F182" s="54">
        <f t="shared" si="31"/>
        <v>316.66666666666663</v>
      </c>
    </row>
    <row r="183" spans="1:6" ht="12.75" customHeight="1" x14ac:dyDescent="0.2">
      <c r="A183" s="55">
        <v>3236</v>
      </c>
      <c r="B183" s="87" t="s">
        <v>405</v>
      </c>
      <c r="C183" s="52" t="s">
        <v>406</v>
      </c>
      <c r="D183" s="244">
        <v>5207.25</v>
      </c>
      <c r="E183" s="244">
        <v>4844.5200000000004</v>
      </c>
      <c r="F183" s="54">
        <f t="shared" si="31"/>
        <v>93.034135100100841</v>
      </c>
    </row>
    <row r="184" spans="1:6" ht="12.75" customHeight="1" x14ac:dyDescent="0.2">
      <c r="A184" s="55">
        <v>3237</v>
      </c>
      <c r="B184" s="87" t="s">
        <v>407</v>
      </c>
      <c r="C184" s="52" t="s">
        <v>408</v>
      </c>
      <c r="D184" s="244">
        <v>4589.5</v>
      </c>
      <c r="E184" s="244">
        <v>7924.79</v>
      </c>
      <c r="F184" s="54">
        <f t="shared" si="31"/>
        <v>172.67218651269201</v>
      </c>
    </row>
    <row r="185" spans="1:6" ht="12.75" customHeight="1" x14ac:dyDescent="0.2">
      <c r="A185" s="55">
        <v>3238</v>
      </c>
      <c r="B185" s="87" t="s">
        <v>409</v>
      </c>
      <c r="C185" s="52" t="s">
        <v>410</v>
      </c>
      <c r="D185" s="244">
        <v>3222.9</v>
      </c>
      <c r="E185" s="244">
        <v>3156.03</v>
      </c>
      <c r="F185" s="54">
        <f t="shared" si="31"/>
        <v>97.925160569673281</v>
      </c>
    </row>
    <row r="186" spans="1:6" ht="12.75" customHeight="1" x14ac:dyDescent="0.2">
      <c r="A186" s="55">
        <v>3239</v>
      </c>
      <c r="B186" s="87" t="s">
        <v>411</v>
      </c>
      <c r="C186" s="52" t="s">
        <v>412</v>
      </c>
      <c r="D186" s="244">
        <v>3077.4</v>
      </c>
      <c r="E186" s="244">
        <v>2843.13</v>
      </c>
      <c r="F186" s="54">
        <f t="shared" si="31"/>
        <v>92.387404952232416</v>
      </c>
    </row>
    <row r="187" spans="1:6" ht="12.75" customHeight="1" x14ac:dyDescent="0.2">
      <c r="A187" s="55">
        <v>324</v>
      </c>
      <c r="B187" s="87" t="s">
        <v>413</v>
      </c>
      <c r="C187" s="52" t="s">
        <v>414</v>
      </c>
      <c r="D187" s="244"/>
      <c r="E187" s="244"/>
      <c r="F187" s="54" t="str">
        <f t="shared" si="31"/>
        <v>-</v>
      </c>
    </row>
    <row r="188" spans="1:6" ht="12.75" customHeight="1" x14ac:dyDescent="0.2">
      <c r="A188" s="55">
        <v>329</v>
      </c>
      <c r="B188" s="87" t="s">
        <v>415</v>
      </c>
      <c r="C188" s="52" t="s">
        <v>416</v>
      </c>
      <c r="D188" s="53">
        <f t="shared" ref="D188:E188" si="43">SUM(D189:D195)</f>
        <v>2541.88</v>
      </c>
      <c r="E188" s="53">
        <f t="shared" si="43"/>
        <v>3187.92</v>
      </c>
      <c r="F188" s="54">
        <f t="shared" si="31"/>
        <v>125.41583394967503</v>
      </c>
    </row>
    <row r="189" spans="1:6" ht="12.75" customHeight="1" x14ac:dyDescent="0.2">
      <c r="A189" s="55">
        <v>3291</v>
      </c>
      <c r="B189" s="234" t="s">
        <v>417</v>
      </c>
      <c r="C189" s="52" t="s">
        <v>418</v>
      </c>
      <c r="D189" s="244"/>
      <c r="E189" s="244"/>
      <c r="F189" s="54" t="str">
        <f t="shared" si="31"/>
        <v>-</v>
      </c>
    </row>
    <row r="190" spans="1:6" ht="12.75" customHeight="1" x14ac:dyDescent="0.2">
      <c r="A190" s="55">
        <v>3292</v>
      </c>
      <c r="B190" s="87" t="s">
        <v>419</v>
      </c>
      <c r="C190" s="52" t="s">
        <v>420</v>
      </c>
      <c r="D190" s="244">
        <v>770.85</v>
      </c>
      <c r="E190" s="244">
        <v>914.35</v>
      </c>
      <c r="F190" s="54">
        <f t="shared" si="31"/>
        <v>118.61581371213595</v>
      </c>
    </row>
    <row r="191" spans="1:6" ht="12.75" customHeight="1" x14ac:dyDescent="0.2">
      <c r="A191" s="55">
        <v>3293</v>
      </c>
      <c r="B191" s="87" t="s">
        <v>421</v>
      </c>
      <c r="C191" s="52" t="s">
        <v>422</v>
      </c>
      <c r="D191" s="244">
        <v>0</v>
      </c>
      <c r="E191" s="244">
        <v>100</v>
      </c>
      <c r="F191" s="54" t="str">
        <f t="shared" si="31"/>
        <v>-</v>
      </c>
    </row>
    <row r="192" spans="1:6" ht="12.75" customHeight="1" x14ac:dyDescent="0.2">
      <c r="A192" s="55">
        <v>3294</v>
      </c>
      <c r="B192" s="87" t="s">
        <v>423</v>
      </c>
      <c r="C192" s="52" t="s">
        <v>424</v>
      </c>
      <c r="D192" s="244">
        <v>60</v>
      </c>
      <c r="E192" s="244">
        <v>30</v>
      </c>
      <c r="F192" s="54">
        <f t="shared" si="31"/>
        <v>50</v>
      </c>
    </row>
    <row r="193" spans="1:6" ht="12.75" customHeight="1" x14ac:dyDescent="0.2">
      <c r="A193" s="55">
        <v>3295</v>
      </c>
      <c r="B193" s="87" t="s">
        <v>425</v>
      </c>
      <c r="C193" s="52" t="s">
        <v>426</v>
      </c>
      <c r="D193" s="244">
        <v>1641.03</v>
      </c>
      <c r="E193" s="244">
        <v>2143.5700000000002</v>
      </c>
      <c r="F193" s="54">
        <f t="shared" si="31"/>
        <v>130.62344990646119</v>
      </c>
    </row>
    <row r="194" spans="1:6" ht="12.75" customHeight="1" x14ac:dyDescent="0.2">
      <c r="A194" s="55" t="s">
        <v>427</v>
      </c>
      <c r="B194" s="87" t="s">
        <v>428</v>
      </c>
      <c r="C194" s="52" t="s">
        <v>427</v>
      </c>
      <c r="D194" s="244"/>
      <c r="E194" s="244"/>
      <c r="F194" s="54" t="str">
        <f t="shared" si="31"/>
        <v>-</v>
      </c>
    </row>
    <row r="195" spans="1:6" ht="12.75" customHeight="1" x14ac:dyDescent="0.2">
      <c r="A195" s="55">
        <v>3299</v>
      </c>
      <c r="B195" s="87" t="s">
        <v>429</v>
      </c>
      <c r="C195" s="52" t="s">
        <v>430</v>
      </c>
      <c r="D195" s="244">
        <v>70</v>
      </c>
      <c r="E195" s="244"/>
      <c r="F195" s="54">
        <f t="shared" si="31"/>
        <v>0</v>
      </c>
    </row>
    <row r="196" spans="1:6" ht="12.75" customHeight="1" x14ac:dyDescent="0.2">
      <c r="A196" s="55">
        <v>34</v>
      </c>
      <c r="B196" s="234" t="s">
        <v>431</v>
      </c>
      <c r="C196" s="52" t="s">
        <v>432</v>
      </c>
      <c r="D196" s="53">
        <f t="shared" ref="D196:E196" si="44">D197+D202+D210</f>
        <v>3212.26</v>
      </c>
      <c r="E196" s="53">
        <f t="shared" si="44"/>
        <v>3250.52</v>
      </c>
      <c r="F196" s="54">
        <f t="shared" si="31"/>
        <v>101.19106174469064</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2.8" x14ac:dyDescent="0.2">
      <c r="A203" s="55">
        <v>3421</v>
      </c>
      <c r="B203" s="87" t="s">
        <v>445</v>
      </c>
      <c r="C203" s="52" t="s">
        <v>446</v>
      </c>
      <c r="D203" s="244"/>
      <c r="E203" s="244"/>
      <c r="F203" s="54" t="str">
        <f t="shared" si="31"/>
        <v>-</v>
      </c>
    </row>
    <row r="204" spans="1:6" ht="22.8" x14ac:dyDescent="0.2">
      <c r="A204" s="55">
        <v>3422</v>
      </c>
      <c r="B204" s="234" t="s">
        <v>447</v>
      </c>
      <c r="C204" s="52" t="s">
        <v>448</v>
      </c>
      <c r="D204" s="244"/>
      <c r="E204" s="244"/>
      <c r="F204" s="54" t="str">
        <f t="shared" si="31"/>
        <v>-</v>
      </c>
    </row>
    <row r="205" spans="1:6" ht="22.8"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2.8"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3212.26</v>
      </c>
      <c r="E210" s="53">
        <f t="shared" si="47"/>
        <v>3250.52</v>
      </c>
      <c r="F210" s="54">
        <f t="shared" si="31"/>
        <v>101.19106174469064</v>
      </c>
    </row>
    <row r="211" spans="1:6" ht="12.75" customHeight="1" x14ac:dyDescent="0.2">
      <c r="A211" s="55">
        <v>3431</v>
      </c>
      <c r="B211" s="234" t="s">
        <v>461</v>
      </c>
      <c r="C211" s="52" t="s">
        <v>462</v>
      </c>
      <c r="D211" s="244">
        <v>3212.26</v>
      </c>
      <c r="E211" s="244">
        <v>3250.52</v>
      </c>
      <c r="F211" s="54">
        <f t="shared" si="31"/>
        <v>101.19106174469064</v>
      </c>
    </row>
    <row r="212" spans="1:6" ht="12.75" customHeight="1" x14ac:dyDescent="0.2">
      <c r="A212" s="55">
        <v>3432</v>
      </c>
      <c r="B212" s="87" t="s">
        <v>463</v>
      </c>
      <c r="C212" s="52" t="s">
        <v>464</v>
      </c>
      <c r="D212" s="244"/>
      <c r="E212" s="244"/>
      <c r="F212" s="54" t="str">
        <f t="shared" si="31"/>
        <v>-</v>
      </c>
    </row>
    <row r="213" spans="1:6" ht="12.75" customHeight="1" x14ac:dyDescent="0.2">
      <c r="A213" s="55">
        <v>3433</v>
      </c>
      <c r="B213" s="87" t="s">
        <v>465</v>
      </c>
      <c r="C213" s="52" t="s">
        <v>466</v>
      </c>
      <c r="D213" s="244"/>
      <c r="E213" s="244"/>
      <c r="F213" s="54" t="str">
        <f t="shared" si="31"/>
        <v>-</v>
      </c>
    </row>
    <row r="214" spans="1:6" ht="12.75" customHeight="1" x14ac:dyDescent="0.2">
      <c r="A214" s="55">
        <v>3434</v>
      </c>
      <c r="B214" s="87" t="s">
        <v>467</v>
      </c>
      <c r="C214" s="52" t="s">
        <v>468</v>
      </c>
      <c r="D214" s="244"/>
      <c r="E214" s="244"/>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2.8"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2.8" x14ac:dyDescent="0.2">
      <c r="A223" s="55" t="s">
        <v>485</v>
      </c>
      <c r="B223" s="87" t="s">
        <v>486</v>
      </c>
      <c r="C223" s="52" t="s">
        <v>485</v>
      </c>
      <c r="D223" s="244"/>
      <c r="E223" s="244"/>
      <c r="F223" s="54" t="str">
        <f t="shared" si="31"/>
        <v>-</v>
      </c>
    </row>
    <row r="224" spans="1:6" ht="22.8"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2.8"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12"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12"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2.8"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2.8" x14ac:dyDescent="0.2">
      <c r="A241" s="55">
        <v>3672</v>
      </c>
      <c r="B241" s="87" t="s">
        <v>521</v>
      </c>
      <c r="C241" s="52" t="s">
        <v>522</v>
      </c>
      <c r="D241" s="244"/>
      <c r="E241" s="244"/>
      <c r="F241" s="54" t="str">
        <f t="shared" si="59"/>
        <v>-</v>
      </c>
    </row>
    <row r="242" spans="1:6" ht="22.8" x14ac:dyDescent="0.2">
      <c r="A242" s="55">
        <v>3673</v>
      </c>
      <c r="B242" s="87" t="s">
        <v>523</v>
      </c>
      <c r="C242" s="52" t="s">
        <v>524</v>
      </c>
      <c r="D242" s="244"/>
      <c r="E242" s="244"/>
      <c r="F242" s="54" t="str">
        <f t="shared" si="59"/>
        <v>-</v>
      </c>
    </row>
    <row r="243" spans="1:6" ht="22.8"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c r="E246" s="244"/>
      <c r="F246" s="54" t="str">
        <f t="shared" si="61"/>
        <v>-</v>
      </c>
    </row>
    <row r="247" spans="1:6" ht="12"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197</v>
      </c>
      <c r="C248" s="52" t="s">
        <v>535</v>
      </c>
      <c r="D248" s="244"/>
      <c r="E248" s="244"/>
      <c r="F248" s="54" t="str">
        <f t="shared" si="61"/>
        <v>-</v>
      </c>
    </row>
    <row r="249" spans="1:6" ht="12.75" customHeight="1" x14ac:dyDescent="0.2">
      <c r="A249" s="55" t="s">
        <v>536</v>
      </c>
      <c r="B249" s="87" t="s">
        <v>199</v>
      </c>
      <c r="C249" s="52" t="s">
        <v>536</v>
      </c>
      <c r="D249" s="244"/>
      <c r="E249" s="244"/>
      <c r="F249" s="54" t="str">
        <f t="shared" si="61"/>
        <v>-</v>
      </c>
    </row>
    <row r="250" spans="1:6" ht="22.8" x14ac:dyDescent="0.2">
      <c r="A250" s="55" t="s">
        <v>537</v>
      </c>
      <c r="B250" s="87" t="s">
        <v>201</v>
      </c>
      <c r="C250" s="52" t="s">
        <v>537</v>
      </c>
      <c r="D250" s="244"/>
      <c r="E250" s="244"/>
      <c r="F250" s="54" t="str">
        <f t="shared" si="61"/>
        <v>-</v>
      </c>
    </row>
    <row r="251" spans="1:6" ht="22.8" x14ac:dyDescent="0.2">
      <c r="A251" s="55" t="s">
        <v>538</v>
      </c>
      <c r="B251" s="87" t="s">
        <v>203</v>
      </c>
      <c r="C251" s="52" t="s">
        <v>538</v>
      </c>
      <c r="D251" s="244"/>
      <c r="E251" s="244"/>
      <c r="F251" s="54" t="str">
        <f t="shared" si="61"/>
        <v>-</v>
      </c>
    </row>
    <row r="252" spans="1:6" ht="22.8" x14ac:dyDescent="0.2">
      <c r="A252" s="55">
        <v>37</v>
      </c>
      <c r="B252" s="87" t="s">
        <v>539</v>
      </c>
      <c r="C252" s="52" t="s">
        <v>540</v>
      </c>
      <c r="D252" s="53">
        <f t="shared" ref="D252:E252" si="63">D253+D259</f>
        <v>0</v>
      </c>
      <c r="E252" s="53">
        <f t="shared" si="63"/>
        <v>0</v>
      </c>
      <c r="F252" s="54" t="str">
        <f t="shared" ref="F252:F258" si="64">IF(D252&lt;&gt;0,IF(E252/D252&gt;=100,"&gt;&gt;100",E252/D252*100),"-")</f>
        <v>-</v>
      </c>
    </row>
    <row r="253" spans="1:6" ht="12" x14ac:dyDescent="0.2">
      <c r="A253" s="55">
        <v>371</v>
      </c>
      <c r="B253" s="87" t="s">
        <v>541</v>
      </c>
      <c r="C253" s="52" t="s">
        <v>542</v>
      </c>
      <c r="D253" s="53">
        <f t="shared" ref="D253:E253" si="65">SUM(D254:D258)</f>
        <v>0</v>
      </c>
      <c r="E253" s="53">
        <f t="shared" si="65"/>
        <v>0</v>
      </c>
      <c r="F253" s="54" t="str">
        <f t="shared" si="64"/>
        <v>-</v>
      </c>
    </row>
    <row r="254" spans="1:6" ht="22.8" x14ac:dyDescent="0.2">
      <c r="A254" s="55">
        <v>3711</v>
      </c>
      <c r="B254" s="87" t="s">
        <v>543</v>
      </c>
      <c r="C254" s="52" t="s">
        <v>544</v>
      </c>
      <c r="D254" s="244"/>
      <c r="E254" s="244"/>
      <c r="F254" s="54" t="str">
        <f t="shared" si="64"/>
        <v>-</v>
      </c>
    </row>
    <row r="255" spans="1:6" ht="22.8" x14ac:dyDescent="0.2">
      <c r="A255" s="55">
        <v>3712</v>
      </c>
      <c r="B255" s="87" t="s">
        <v>545</v>
      </c>
      <c r="C255" s="52" t="s">
        <v>546</v>
      </c>
      <c r="D255" s="244"/>
      <c r="E255" s="244"/>
      <c r="F255" s="54" t="str">
        <f t="shared" si="64"/>
        <v>-</v>
      </c>
    </row>
    <row r="256" spans="1:6" ht="12" x14ac:dyDescent="0.2">
      <c r="A256" s="55" t="s">
        <v>547</v>
      </c>
      <c r="B256" s="87" t="s">
        <v>548</v>
      </c>
      <c r="C256" s="52" t="s">
        <v>547</v>
      </c>
      <c r="D256" s="244"/>
      <c r="E256" s="244"/>
      <c r="F256" s="54" t="str">
        <f t="shared" si="64"/>
        <v>-</v>
      </c>
    </row>
    <row r="257" spans="1:6" ht="12"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555</v>
      </c>
      <c r="C260" s="52" t="s">
        <v>556</v>
      </c>
      <c r="D260" s="244"/>
      <c r="E260" s="244"/>
      <c r="F260" s="54" t="str">
        <f t="shared" si="67"/>
        <v>-</v>
      </c>
    </row>
    <row r="261" spans="1:6" ht="12.75" customHeight="1" x14ac:dyDescent="0.2">
      <c r="A261" s="55">
        <v>3722</v>
      </c>
      <c r="B261" s="87" t="s">
        <v>557</v>
      </c>
      <c r="C261" s="52" t="s">
        <v>558</v>
      </c>
      <c r="D261" s="244"/>
      <c r="E261" s="244"/>
      <c r="F261" s="54" t="str">
        <f t="shared" si="67"/>
        <v>-</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c r="E265" s="244"/>
      <c r="F265" s="54" t="str">
        <f t="shared" si="69"/>
        <v>-</v>
      </c>
    </row>
    <row r="266" spans="1:6" ht="12.75" customHeight="1" x14ac:dyDescent="0.2">
      <c r="A266" s="55">
        <v>3812</v>
      </c>
      <c r="B266" s="87" t="s">
        <v>567</v>
      </c>
      <c r="C266" s="52" t="s">
        <v>568</v>
      </c>
      <c r="D266" s="244"/>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2.8"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c r="E274" s="244"/>
      <c r="F274" s="54" t="str">
        <f t="shared" si="74"/>
        <v>-</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339</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2.8" x14ac:dyDescent="0.2">
      <c r="A280" s="55">
        <v>3861</v>
      </c>
      <c r="B280" s="87" t="s">
        <v>594</v>
      </c>
      <c r="C280" s="52" t="s">
        <v>595</v>
      </c>
      <c r="D280" s="244"/>
      <c r="E280" s="244"/>
      <c r="F280" s="54" t="str">
        <f t="shared" si="74"/>
        <v>-</v>
      </c>
    </row>
    <row r="281" spans="1:6" ht="22.8"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12"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988148.35999999987</v>
      </c>
      <c r="E289" s="53">
        <f t="shared" si="79"/>
        <v>1110320.8500000001</v>
      </c>
      <c r="F289" s="54">
        <f t="shared" si="76"/>
        <v>112.36378007043398</v>
      </c>
    </row>
    <row r="290" spans="1:6" ht="12.75" customHeight="1" x14ac:dyDescent="0.2">
      <c r="A290" s="55" t="s">
        <v>604</v>
      </c>
      <c r="B290" s="87" t="s">
        <v>615</v>
      </c>
      <c r="C290" s="52" t="s">
        <v>616</v>
      </c>
      <c r="D290" s="53">
        <f>IF(D6&gt;=D289,D6-D289,0)</f>
        <v>10760.260000000126</v>
      </c>
      <c r="E290" s="53">
        <f>IF(E6&gt;=E289,E6-E289,0)</f>
        <v>19820.619999999879</v>
      </c>
      <c r="F290" s="54">
        <f t="shared" si="76"/>
        <v>184.20205459719048</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7882.71</v>
      </c>
      <c r="E292" s="244">
        <v>16597.46</v>
      </c>
      <c r="F292" s="54">
        <f t="shared" si="76"/>
        <v>210.55525320606745</v>
      </c>
    </row>
    <row r="293" spans="1:6" ht="12.75" customHeight="1" x14ac:dyDescent="0.2">
      <c r="A293" s="55">
        <v>92221</v>
      </c>
      <c r="B293" s="87" t="s">
        <v>621</v>
      </c>
      <c r="C293" s="52" t="s">
        <v>622</v>
      </c>
      <c r="D293" s="244"/>
      <c r="E293" s="244"/>
      <c r="F293" s="54" t="str">
        <f t="shared" si="76"/>
        <v>-</v>
      </c>
    </row>
    <row r="294" spans="1:6" ht="12.75" customHeight="1" x14ac:dyDescent="0.2">
      <c r="A294" s="55">
        <v>96</v>
      </c>
      <c r="B294" s="87" t="s">
        <v>623</v>
      </c>
      <c r="C294" s="52" t="s">
        <v>624</v>
      </c>
      <c r="D294" s="244">
        <v>8748.49</v>
      </c>
      <c r="E294" s="244">
        <v>7705.4</v>
      </c>
      <c r="F294" s="54">
        <f t="shared" si="76"/>
        <v>88.076913844560607</v>
      </c>
    </row>
    <row r="295" spans="1:6" ht="12" x14ac:dyDescent="0.2">
      <c r="A295" s="55">
        <v>9661</v>
      </c>
      <c r="B295" s="87" t="s">
        <v>625</v>
      </c>
      <c r="C295" s="52" t="s">
        <v>626</v>
      </c>
      <c r="D295" s="244"/>
      <c r="E295" s="244"/>
      <c r="F295" s="54" t="str">
        <f t="shared" si="76"/>
        <v>-</v>
      </c>
    </row>
    <row r="296" spans="1:6" ht="12.75" customHeight="1" x14ac:dyDescent="0.2">
      <c r="A296" s="57" t="s">
        <v>627</v>
      </c>
      <c r="B296" s="235" t="s">
        <v>628</v>
      </c>
      <c r="C296" s="58" t="s">
        <v>627</v>
      </c>
      <c r="D296" s="245"/>
      <c r="E296" s="245"/>
      <c r="F296" s="59" t="str">
        <f t="shared" si="76"/>
        <v>-</v>
      </c>
    </row>
    <row r="297" spans="1:6" s="77" customFormat="1" ht="20.100000000000001" customHeight="1" x14ac:dyDescent="0.25">
      <c r="A297" s="354" t="s">
        <v>629</v>
      </c>
      <c r="B297" s="355"/>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12"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2.8"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c r="E313" s="244"/>
      <c r="F313" s="54" t="str">
        <f t="shared" si="81"/>
        <v>-</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c r="E329" s="244"/>
      <c r="F329" s="54" t="str">
        <f t="shared" si="81"/>
        <v>-</v>
      </c>
    </row>
    <row r="330" spans="1:6" ht="12.75" customHeight="1" x14ac:dyDescent="0.2">
      <c r="A330" s="55">
        <v>7234</v>
      </c>
      <c r="B330" s="234" t="s">
        <v>694</v>
      </c>
      <c r="C330" s="52" t="s">
        <v>695</v>
      </c>
      <c r="D330" s="244"/>
      <c r="E330" s="244"/>
      <c r="F330" s="54" t="str">
        <f t="shared" si="81"/>
        <v>-</v>
      </c>
    </row>
    <row r="331" spans="1:6" ht="22.8"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12" x14ac:dyDescent="0.2">
      <c r="A344" s="55">
        <v>73</v>
      </c>
      <c r="B344" s="87" t="s">
        <v>722</v>
      </c>
      <c r="C344" s="52" t="s">
        <v>723</v>
      </c>
      <c r="D344" s="53">
        <f t="shared" ref="D344:E344" si="92">D345</f>
        <v>0</v>
      </c>
      <c r="E344" s="53">
        <f t="shared" si="92"/>
        <v>0</v>
      </c>
      <c r="F344" s="54" t="str">
        <f t="shared" si="81"/>
        <v>-</v>
      </c>
    </row>
    <row r="345" spans="1:6" ht="22.8"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2006.9</v>
      </c>
      <c r="E350" s="53">
        <f t="shared" si="95"/>
        <v>17109.66</v>
      </c>
      <c r="F350" s="54">
        <f t="shared" si="81"/>
        <v>852.54173102795346</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c r="E360" s="244"/>
      <c r="F360" s="54" t="str">
        <f t="shared" si="81"/>
        <v>-</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2.8" x14ac:dyDescent="0.2">
      <c r="A363" s="55">
        <v>42</v>
      </c>
      <c r="B363" s="234" t="s">
        <v>752</v>
      </c>
      <c r="C363" s="52" t="s">
        <v>753</v>
      </c>
      <c r="D363" s="53">
        <f t="shared" ref="D363:E363" si="99">D364+D369+D378+D383+D388+D391</f>
        <v>2006.9</v>
      </c>
      <c r="E363" s="53">
        <f t="shared" si="99"/>
        <v>17109.66</v>
      </c>
      <c r="F363" s="54">
        <f t="shared" si="81"/>
        <v>852.54173102795346</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c r="E368" s="244"/>
      <c r="F368" s="54" t="str">
        <f t="shared" si="81"/>
        <v>-</v>
      </c>
    </row>
    <row r="369" spans="1:6" ht="12.75" customHeight="1" x14ac:dyDescent="0.2">
      <c r="A369" s="55">
        <v>422</v>
      </c>
      <c r="B369" s="87" t="s">
        <v>760</v>
      </c>
      <c r="C369" s="52" t="s">
        <v>761</v>
      </c>
      <c r="D369" s="53">
        <f t="shared" ref="D369:E369" si="101">SUM(D370:D377)</f>
        <v>2006.9</v>
      </c>
      <c r="E369" s="53">
        <f t="shared" si="101"/>
        <v>17109.66</v>
      </c>
      <c r="F369" s="54">
        <f t="shared" si="81"/>
        <v>852.54173102795346</v>
      </c>
    </row>
    <row r="370" spans="1:6" ht="12.75" customHeight="1" x14ac:dyDescent="0.2">
      <c r="A370" s="55">
        <v>4221</v>
      </c>
      <c r="B370" s="87" t="s">
        <v>670</v>
      </c>
      <c r="C370" s="52" t="s">
        <v>762</v>
      </c>
      <c r="D370" s="244"/>
      <c r="E370" s="244">
        <v>3362.5</v>
      </c>
      <c r="F370" s="54" t="str">
        <f t="shared" si="81"/>
        <v>-</v>
      </c>
    </row>
    <row r="371" spans="1:6" ht="12.75" customHeight="1" x14ac:dyDescent="0.2">
      <c r="A371" s="55">
        <v>4222</v>
      </c>
      <c r="B371" s="87" t="s">
        <v>763</v>
      </c>
      <c r="C371" s="52" t="s">
        <v>764</v>
      </c>
      <c r="D371" s="244"/>
      <c r="E371" s="244"/>
      <c r="F371" s="54" t="str">
        <f t="shared" si="81"/>
        <v>-</v>
      </c>
    </row>
    <row r="372" spans="1:6" ht="12.75" customHeight="1" x14ac:dyDescent="0.2">
      <c r="A372" s="55">
        <v>4223</v>
      </c>
      <c r="B372" s="87" t="s">
        <v>674</v>
      </c>
      <c r="C372" s="52" t="s">
        <v>765</v>
      </c>
      <c r="D372" s="244"/>
      <c r="E372" s="244"/>
      <c r="F372" s="54" t="str">
        <f t="shared" si="81"/>
        <v>-</v>
      </c>
    </row>
    <row r="373" spans="1:6" ht="12.75" customHeight="1" x14ac:dyDescent="0.2">
      <c r="A373" s="55">
        <v>4224</v>
      </c>
      <c r="B373" s="87" t="s">
        <v>676</v>
      </c>
      <c r="C373" s="52" t="s">
        <v>766</v>
      </c>
      <c r="D373" s="244"/>
      <c r="E373" s="244"/>
      <c r="F373" s="54" t="str">
        <f t="shared" si="81"/>
        <v>-</v>
      </c>
    </row>
    <row r="374" spans="1:6" ht="12.75" customHeight="1" x14ac:dyDescent="0.2">
      <c r="A374" s="55">
        <v>4225</v>
      </c>
      <c r="B374" s="87" t="s">
        <v>678</v>
      </c>
      <c r="C374" s="52" t="s">
        <v>767</v>
      </c>
      <c r="D374" s="244"/>
      <c r="E374" s="244"/>
      <c r="F374" s="54" t="str">
        <f t="shared" si="81"/>
        <v>-</v>
      </c>
    </row>
    <row r="375" spans="1:6" ht="12.75" customHeight="1" x14ac:dyDescent="0.2">
      <c r="A375" s="55">
        <v>4226</v>
      </c>
      <c r="B375" s="87" t="s">
        <v>680</v>
      </c>
      <c r="C375" s="52" t="s">
        <v>768</v>
      </c>
      <c r="D375" s="244"/>
      <c r="E375" s="244"/>
      <c r="F375" s="54" t="str">
        <f t="shared" si="81"/>
        <v>-</v>
      </c>
    </row>
    <row r="376" spans="1:6" ht="12.75" customHeight="1" x14ac:dyDescent="0.2">
      <c r="A376" s="55">
        <v>4227</v>
      </c>
      <c r="B376" s="234" t="s">
        <v>682</v>
      </c>
      <c r="C376" s="52" t="s">
        <v>769</v>
      </c>
      <c r="D376" s="244">
        <v>2006.9</v>
      </c>
      <c r="E376" s="244">
        <v>13747.16</v>
      </c>
      <c r="F376" s="54">
        <f t="shared" si="81"/>
        <v>684.99476805022675</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c r="E379" s="244"/>
      <c r="F379" s="54" t="str">
        <f t="shared" si="81"/>
        <v>-</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c r="E381" s="244"/>
      <c r="F381" s="54" t="str">
        <f t="shared" si="81"/>
        <v>-</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0</v>
      </c>
      <c r="E383" s="53">
        <f t="shared" si="103"/>
        <v>0</v>
      </c>
      <c r="F383" s="54" t="str">
        <f t="shared" si="81"/>
        <v>-</v>
      </c>
    </row>
    <row r="384" spans="1:6" ht="12.75" customHeight="1" x14ac:dyDescent="0.2">
      <c r="A384" s="55">
        <v>4241</v>
      </c>
      <c r="B384" s="87" t="s">
        <v>779</v>
      </c>
      <c r="C384" s="52" t="s">
        <v>780</v>
      </c>
      <c r="D384" s="244"/>
      <c r="E384" s="244"/>
      <c r="F384" s="54" t="str">
        <f t="shared" si="81"/>
        <v>-</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12"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c r="E403" s="244"/>
      <c r="F403" s="54" t="str">
        <f t="shared" si="81"/>
        <v>-</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2006.9</v>
      </c>
      <c r="E408" s="53">
        <f t="shared" si="111"/>
        <v>17109.66</v>
      </c>
      <c r="F408" s="54">
        <f t="shared" si="81"/>
        <v>852.54173102795346</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v>0</v>
      </c>
      <c r="E410" s="244">
        <v>0</v>
      </c>
      <c r="F410" s="54" t="str">
        <f t="shared" si="81"/>
        <v>-</v>
      </c>
    </row>
    <row r="411" spans="1:6" ht="12.75" customHeight="1" x14ac:dyDescent="0.2">
      <c r="A411" s="55">
        <v>97</v>
      </c>
      <c r="B411" s="87" t="s">
        <v>823</v>
      </c>
      <c r="C411" s="52" t="s">
        <v>824</v>
      </c>
      <c r="D411" s="244"/>
      <c r="E411" s="244"/>
      <c r="F411" s="54" t="str">
        <f t="shared" si="81"/>
        <v>-</v>
      </c>
    </row>
    <row r="412" spans="1:6" ht="12.75" customHeight="1" x14ac:dyDescent="0.2">
      <c r="A412" s="55" t="s">
        <v>604</v>
      </c>
      <c r="B412" s="87" t="s">
        <v>825</v>
      </c>
      <c r="C412" s="52" t="s">
        <v>826</v>
      </c>
      <c r="D412" s="53">
        <f>D6+D298</f>
        <v>998908.62</v>
      </c>
      <c r="E412" s="53">
        <f>E6+E298</f>
        <v>1130141.47</v>
      </c>
      <c r="F412" s="54">
        <f t="shared" si="81"/>
        <v>113.1376231391416</v>
      </c>
    </row>
    <row r="413" spans="1:6" ht="12.75" customHeight="1" x14ac:dyDescent="0.2">
      <c r="A413" s="55" t="s">
        <v>604</v>
      </c>
      <c r="B413" s="87" t="s">
        <v>827</v>
      </c>
      <c r="C413" s="52" t="s">
        <v>828</v>
      </c>
      <c r="D413" s="53">
        <f t="shared" ref="D413:E413" si="112">D289+D350</f>
        <v>990155.25999999989</v>
      </c>
      <c r="E413" s="53">
        <f t="shared" si="112"/>
        <v>1127430.51</v>
      </c>
      <c r="F413" s="54">
        <f t="shared" si="81"/>
        <v>113.8640125993978</v>
      </c>
    </row>
    <row r="414" spans="1:6" ht="12.75" customHeight="1" x14ac:dyDescent="0.2">
      <c r="A414" s="55" t="s">
        <v>604</v>
      </c>
      <c r="B414" s="87" t="s">
        <v>829</v>
      </c>
      <c r="C414" s="52" t="s">
        <v>830</v>
      </c>
      <c r="D414" s="53">
        <f t="shared" ref="D414:E414" si="113">IF(D412&gt;=D413,D412-D413,0)</f>
        <v>8753.3600000001024</v>
      </c>
      <c r="E414" s="53">
        <f t="shared" si="113"/>
        <v>2710.9599999999627</v>
      </c>
      <c r="F414" s="54">
        <f t="shared" si="81"/>
        <v>30.970507325186343</v>
      </c>
    </row>
    <row r="415" spans="1:6" ht="12.75" customHeight="1" x14ac:dyDescent="0.2">
      <c r="A415" s="55" t="s">
        <v>604</v>
      </c>
      <c r="B415" s="87" t="s">
        <v>831</v>
      </c>
      <c r="C415" s="52" t="s">
        <v>832</v>
      </c>
      <c r="D415" s="53">
        <f t="shared" ref="D415:E415" si="114">IF(D413&gt;=D412,D413-D412,0)</f>
        <v>0</v>
      </c>
      <c r="E415" s="53">
        <f t="shared" si="114"/>
        <v>0</v>
      </c>
      <c r="F415" s="54" t="str">
        <f t="shared" si="81"/>
        <v>-</v>
      </c>
    </row>
    <row r="416" spans="1:6" ht="12.75" customHeight="1" x14ac:dyDescent="0.2">
      <c r="A416" s="62" t="s">
        <v>833</v>
      </c>
      <c r="B416" s="234" t="s">
        <v>834</v>
      </c>
      <c r="C416" s="63" t="s">
        <v>835</v>
      </c>
      <c r="D416" s="53">
        <f t="shared" ref="D416:E416" si="115">IF(D292-D293+D409-D410&gt;=0,D292-D293+D409-D410,0)</f>
        <v>7882.71</v>
      </c>
      <c r="E416" s="53">
        <f t="shared" si="115"/>
        <v>16597.46</v>
      </c>
      <c r="F416" s="54">
        <f t="shared" si="81"/>
        <v>210.55525320606745</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8748.49</v>
      </c>
      <c r="E418" s="64">
        <f t="shared" si="117"/>
        <v>7705.4</v>
      </c>
      <c r="F418" s="59">
        <f t="shared" si="81"/>
        <v>88.076913844560607</v>
      </c>
    </row>
    <row r="419" spans="1:6" s="77" customFormat="1" ht="20.100000000000001" customHeight="1" x14ac:dyDescent="0.25">
      <c r="A419" s="354" t="s">
        <v>841</v>
      </c>
      <c r="B419" s="355"/>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844</v>
      </c>
      <c r="C421" s="52" t="s">
        <v>845</v>
      </c>
      <c r="D421" s="53">
        <f t="shared" ref="D421:E421" si="120">D422+D427+D430+D434+D435+D442+D447+D455</f>
        <v>0</v>
      </c>
      <c r="E421" s="53">
        <f t="shared" si="120"/>
        <v>0</v>
      </c>
      <c r="F421" s="54" t="str">
        <f t="shared" si="119"/>
        <v>-</v>
      </c>
    </row>
    <row r="422" spans="1:6" ht="22.8"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2.8" x14ac:dyDescent="0.2">
      <c r="A427" s="55">
        <v>812</v>
      </c>
      <c r="B427" s="87" t="s">
        <v>856</v>
      </c>
      <c r="C427" s="52" t="s">
        <v>857</v>
      </c>
      <c r="D427" s="53">
        <f t="shared" ref="D427:E427" si="122">SUM(D428:D429)</f>
        <v>0</v>
      </c>
      <c r="E427" s="53">
        <f t="shared" si="122"/>
        <v>0</v>
      </c>
      <c r="F427" s="54" t="str">
        <f t="shared" si="119"/>
        <v>-</v>
      </c>
    </row>
    <row r="428" spans="1:6" ht="22.8" x14ac:dyDescent="0.2">
      <c r="A428" s="55">
        <v>8121</v>
      </c>
      <c r="B428" s="234" t="s">
        <v>858</v>
      </c>
      <c r="C428" s="52" t="s">
        <v>859</v>
      </c>
      <c r="D428" s="244"/>
      <c r="E428" s="244"/>
      <c r="F428" s="54" t="str">
        <f t="shared" si="119"/>
        <v>-</v>
      </c>
    </row>
    <row r="429" spans="1:6" ht="22.8" x14ac:dyDescent="0.2">
      <c r="A429" s="55">
        <v>8122</v>
      </c>
      <c r="B429" s="234" t="s">
        <v>860</v>
      </c>
      <c r="C429" s="52" t="s">
        <v>861</v>
      </c>
      <c r="D429" s="244"/>
      <c r="E429" s="244"/>
      <c r="F429" s="54" t="str">
        <f t="shared" si="119"/>
        <v>-</v>
      </c>
    </row>
    <row r="430" spans="1:6" ht="22.8"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12" x14ac:dyDescent="0.2">
      <c r="A434" s="55">
        <v>814</v>
      </c>
      <c r="B434" s="234" t="s">
        <v>870</v>
      </c>
      <c r="C434" s="52" t="s">
        <v>871</v>
      </c>
      <c r="D434" s="244"/>
      <c r="E434" s="244"/>
      <c r="F434" s="54" t="str">
        <f t="shared" si="119"/>
        <v>-</v>
      </c>
    </row>
    <row r="435" spans="1:6" ht="22.8"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12" x14ac:dyDescent="0.2">
      <c r="A437" s="55">
        <v>8154</v>
      </c>
      <c r="B437" s="87" t="s">
        <v>876</v>
      </c>
      <c r="C437" s="52" t="s">
        <v>877</v>
      </c>
      <c r="D437" s="244"/>
      <c r="E437" s="244"/>
      <c r="F437" s="54" t="str">
        <f t="shared" si="119"/>
        <v>-</v>
      </c>
    </row>
    <row r="438" spans="1:6" ht="22.8"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2.8"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c r="E443" s="244"/>
      <c r="F443" s="54" t="str">
        <f t="shared" si="119"/>
        <v>-</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2.8" x14ac:dyDescent="0.2">
      <c r="A453" s="55">
        <v>8176</v>
      </c>
      <c r="B453" s="87" t="s">
        <v>908</v>
      </c>
      <c r="C453" s="52" t="s">
        <v>909</v>
      </c>
      <c r="D453" s="244"/>
      <c r="E453" s="244"/>
      <c r="F453" s="54" t="str">
        <f t="shared" si="119"/>
        <v>-</v>
      </c>
    </row>
    <row r="454" spans="1:6" ht="22.8"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12" x14ac:dyDescent="0.2">
      <c r="A456" s="55" t="s">
        <v>914</v>
      </c>
      <c r="B456" s="234" t="s">
        <v>915</v>
      </c>
      <c r="C456" s="52" t="s">
        <v>914</v>
      </c>
      <c r="D456" s="244"/>
      <c r="E456" s="244"/>
      <c r="F456" s="54" t="str">
        <f t="shared" si="119"/>
        <v>-</v>
      </c>
    </row>
    <row r="457" spans="1:6" ht="12"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2.8"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12" x14ac:dyDescent="0.2">
      <c r="A477" s="55">
        <v>832</v>
      </c>
      <c r="B477" s="234" t="s">
        <v>956</v>
      </c>
      <c r="C477" s="52" t="s">
        <v>957</v>
      </c>
      <c r="D477" s="244"/>
      <c r="E477" s="244"/>
      <c r="F477" s="54" t="str">
        <f t="shared" si="119"/>
        <v>-</v>
      </c>
    </row>
    <row r="478" spans="1:6" ht="22.8" x14ac:dyDescent="0.2">
      <c r="A478" s="55">
        <v>833</v>
      </c>
      <c r="B478" s="87" t="s">
        <v>958</v>
      </c>
      <c r="C478" s="52" t="s">
        <v>959</v>
      </c>
      <c r="D478" s="53">
        <f t="shared" ref="D478:E478" si="135">SUM(D479:D480)</f>
        <v>0</v>
      </c>
      <c r="E478" s="53">
        <f t="shared" si="135"/>
        <v>0</v>
      </c>
      <c r="F478" s="54" t="str">
        <f t="shared" si="119"/>
        <v>-</v>
      </c>
    </row>
    <row r="479" spans="1:6" ht="22.8"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2.8"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2.8"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2.8"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2.8"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12"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2.8"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2.8"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12" x14ac:dyDescent="0.2">
      <c r="A529" s="55">
        <v>51</v>
      </c>
      <c r="B529" s="87" t="s">
        <v>1060</v>
      </c>
      <c r="C529" s="52" t="s">
        <v>1061</v>
      </c>
      <c r="D529" s="53">
        <f t="shared" ref="D529:E529" si="149">D530+D535+D538+D542+D543+D550+D555+D563</f>
        <v>0</v>
      </c>
      <c r="E529" s="53">
        <f t="shared" si="149"/>
        <v>0</v>
      </c>
      <c r="F529" s="54" t="str">
        <f t="shared" si="119"/>
        <v>-</v>
      </c>
    </row>
    <row r="530" spans="1:6" ht="22.8"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2.8" x14ac:dyDescent="0.2">
      <c r="A535" s="55">
        <v>512</v>
      </c>
      <c r="B535" s="234" t="s">
        <v>1072</v>
      </c>
      <c r="C535" s="52" t="s">
        <v>1073</v>
      </c>
      <c r="D535" s="53">
        <f t="shared" ref="D535:E535" si="151">SUM(D536:D537)</f>
        <v>0</v>
      </c>
      <c r="E535" s="53">
        <f t="shared" si="151"/>
        <v>0</v>
      </c>
      <c r="F535" s="54" t="str">
        <f t="shared" si="119"/>
        <v>-</v>
      </c>
    </row>
    <row r="536" spans="1:6" ht="12" x14ac:dyDescent="0.2">
      <c r="A536" s="55">
        <v>5121</v>
      </c>
      <c r="B536" s="87" t="s">
        <v>1074</v>
      </c>
      <c r="C536" s="52" t="s">
        <v>1075</v>
      </c>
      <c r="D536" s="244"/>
      <c r="E536" s="244"/>
      <c r="F536" s="54" t="str">
        <f t="shared" si="119"/>
        <v>-</v>
      </c>
    </row>
    <row r="537" spans="1:6" ht="12" x14ac:dyDescent="0.2">
      <c r="A537" s="55">
        <v>5122</v>
      </c>
      <c r="B537" s="87" t="s">
        <v>1076</v>
      </c>
      <c r="C537" s="52" t="s">
        <v>1077</v>
      </c>
      <c r="D537" s="244"/>
      <c r="E537" s="244"/>
      <c r="F537" s="54" t="str">
        <f t="shared" si="119"/>
        <v>-</v>
      </c>
    </row>
    <row r="538" spans="1:6" ht="22.8"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2.8"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12"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2.8"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2.8"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2.8"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2.8" x14ac:dyDescent="0.2">
      <c r="A587" s="55">
        <v>533</v>
      </c>
      <c r="B587" s="87" t="s">
        <v>1168</v>
      </c>
      <c r="C587" s="52" t="s">
        <v>1169</v>
      </c>
      <c r="D587" s="53">
        <f t="shared" ref="D587:E587" si="165">SUM(D588:D589)</f>
        <v>0</v>
      </c>
      <c r="E587" s="53">
        <f t="shared" si="165"/>
        <v>0</v>
      </c>
      <c r="F587" s="54" t="str">
        <f t="shared" si="119"/>
        <v>-</v>
      </c>
    </row>
    <row r="588" spans="1:6" ht="22.8"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2.8"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2.8" x14ac:dyDescent="0.2">
      <c r="A593" s="55">
        <v>54</v>
      </c>
      <c r="B593" s="234" t="s">
        <v>1179</v>
      </c>
      <c r="C593" s="52" t="s">
        <v>1180</v>
      </c>
      <c r="D593" s="53">
        <f t="shared" ref="D593:E593" si="167">D594+D599+D603+D605+D612+D617</f>
        <v>0</v>
      </c>
      <c r="E593" s="53">
        <f t="shared" si="167"/>
        <v>0</v>
      </c>
      <c r="F593" s="54" t="str">
        <f t="shared" si="119"/>
        <v>-</v>
      </c>
    </row>
    <row r="594" spans="1:6" ht="22.8"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2.8"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12" x14ac:dyDescent="0.2">
      <c r="A601" s="55">
        <v>5423</v>
      </c>
      <c r="B601" s="87" t="s">
        <v>1195</v>
      </c>
      <c r="C601" s="52" t="s">
        <v>1196</v>
      </c>
      <c r="D601" s="244"/>
      <c r="E601" s="244"/>
      <c r="F601" s="54" t="str">
        <f t="shared" si="119"/>
        <v>-</v>
      </c>
    </row>
    <row r="602" spans="1:6" ht="22.8" x14ac:dyDescent="0.2">
      <c r="A602" s="55">
        <v>5424</v>
      </c>
      <c r="B602" s="87" t="s">
        <v>1197</v>
      </c>
      <c r="C602" s="52" t="s">
        <v>1198</v>
      </c>
      <c r="D602" s="244"/>
      <c r="E602" s="244"/>
      <c r="F602" s="54" t="str">
        <f t="shared" si="119"/>
        <v>-</v>
      </c>
    </row>
    <row r="603" spans="1:6" ht="22.8"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2.8" x14ac:dyDescent="0.2">
      <c r="A605" s="55">
        <v>544</v>
      </c>
      <c r="B605" s="87" t="s">
        <v>1203</v>
      </c>
      <c r="C605" s="52" t="s">
        <v>1204</v>
      </c>
      <c r="D605" s="53">
        <f t="shared" ref="D605:E605" si="171">SUM(D606:D611)</f>
        <v>0</v>
      </c>
      <c r="E605" s="53">
        <f t="shared" si="171"/>
        <v>0</v>
      </c>
      <c r="F605" s="54" t="str">
        <f t="shared" si="119"/>
        <v>-</v>
      </c>
    </row>
    <row r="606" spans="1:6" ht="22.8" x14ac:dyDescent="0.2">
      <c r="A606" s="55">
        <v>5443</v>
      </c>
      <c r="B606" s="87" t="s">
        <v>1205</v>
      </c>
      <c r="C606" s="52" t="s">
        <v>1206</v>
      </c>
      <c r="D606" s="244"/>
      <c r="E606" s="244"/>
      <c r="F606" s="54" t="str">
        <f t="shared" si="119"/>
        <v>-</v>
      </c>
    </row>
    <row r="607" spans="1:6" ht="22.8" x14ac:dyDescent="0.2">
      <c r="A607" s="55">
        <v>5444</v>
      </c>
      <c r="B607" s="234" t="s">
        <v>1207</v>
      </c>
      <c r="C607" s="52" t="s">
        <v>1208</v>
      </c>
      <c r="D607" s="244"/>
      <c r="E607" s="244"/>
      <c r="F607" s="54" t="str">
        <f t="shared" si="119"/>
        <v>-</v>
      </c>
    </row>
    <row r="608" spans="1:6" ht="22.8"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12" x14ac:dyDescent="0.2">
      <c r="A611" s="55">
        <v>5448</v>
      </c>
      <c r="B611" s="87" t="s">
        <v>1215</v>
      </c>
      <c r="C611" s="52" t="s">
        <v>1216</v>
      </c>
      <c r="D611" s="244"/>
      <c r="E611" s="244"/>
      <c r="F611" s="54" t="str">
        <f t="shared" si="119"/>
        <v>-</v>
      </c>
    </row>
    <row r="612" spans="1:6" ht="22.8" x14ac:dyDescent="0.2">
      <c r="A612" s="55">
        <v>545</v>
      </c>
      <c r="B612" s="87" t="s">
        <v>1217</v>
      </c>
      <c r="C612" s="52" t="s">
        <v>1218</v>
      </c>
      <c r="D612" s="53">
        <f t="shared" ref="D612:E612" si="172">SUM(D613:D616)</f>
        <v>0</v>
      </c>
      <c r="E612" s="53">
        <f t="shared" si="172"/>
        <v>0</v>
      </c>
      <c r="F612" s="54" t="str">
        <f t="shared" si="119"/>
        <v>-</v>
      </c>
    </row>
    <row r="613" spans="1:6" ht="22.8"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12"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2.8" x14ac:dyDescent="0.2">
      <c r="A623" s="55">
        <v>5476</v>
      </c>
      <c r="B623" s="87" t="s">
        <v>1239</v>
      </c>
      <c r="C623" s="52" t="s">
        <v>1240</v>
      </c>
      <c r="D623" s="244"/>
      <c r="E623" s="244"/>
      <c r="F623" s="54" t="str">
        <f t="shared" si="119"/>
        <v>-</v>
      </c>
    </row>
    <row r="624" spans="1:6" ht="22.8"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12"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c r="E637" s="244"/>
      <c r="F637" s="54" t="str">
        <f t="shared" si="119"/>
        <v>-</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998908.62</v>
      </c>
      <c r="E639" s="53">
        <f t="shared" si="180"/>
        <v>1130141.47</v>
      </c>
      <c r="F639" s="54">
        <f t="shared" si="119"/>
        <v>113.1376231391416</v>
      </c>
    </row>
    <row r="640" spans="1:6" ht="12.75" customHeight="1" x14ac:dyDescent="0.2">
      <c r="A640" s="55" t="s">
        <v>604</v>
      </c>
      <c r="B640" s="87" t="s">
        <v>1273</v>
      </c>
      <c r="C640" s="52" t="s">
        <v>1274</v>
      </c>
      <c r="D640" s="53">
        <f t="shared" ref="D640:E640" si="181">D413+D528</f>
        <v>990155.25999999989</v>
      </c>
      <c r="E640" s="53">
        <f t="shared" si="181"/>
        <v>1127430.51</v>
      </c>
      <c r="F640" s="54">
        <f t="shared" si="119"/>
        <v>113.8640125993978</v>
      </c>
    </row>
    <row r="641" spans="1:6" ht="12.75" customHeight="1" x14ac:dyDescent="0.2">
      <c r="A641" s="55" t="s">
        <v>604</v>
      </c>
      <c r="B641" s="87" t="s">
        <v>1275</v>
      </c>
      <c r="C641" s="52" t="s">
        <v>1276</v>
      </c>
      <c r="D641" s="53">
        <f t="shared" ref="D641:E641" si="182">IF(D639&gt;=D640,D639-D640,0)</f>
        <v>8753.3600000001024</v>
      </c>
      <c r="E641" s="53">
        <f t="shared" si="182"/>
        <v>2710.9599999999627</v>
      </c>
      <c r="F641" s="54">
        <f t="shared" si="119"/>
        <v>30.970507325186343</v>
      </c>
    </row>
    <row r="642" spans="1:6" ht="12.75" customHeight="1" x14ac:dyDescent="0.2">
      <c r="A642" s="55" t="s">
        <v>604</v>
      </c>
      <c r="B642" s="87" t="s">
        <v>1277</v>
      </c>
      <c r="C642" s="52" t="s">
        <v>1278</v>
      </c>
      <c r="D642" s="53">
        <f t="shared" ref="D642:E642" si="183">IF(D640&gt;=D639,D640-D639,0)</f>
        <v>0</v>
      </c>
      <c r="E642" s="53">
        <f t="shared" si="183"/>
        <v>0</v>
      </c>
      <c r="F642" s="54" t="str">
        <f t="shared" si="119"/>
        <v>-</v>
      </c>
    </row>
    <row r="643" spans="1:6" ht="22.8" x14ac:dyDescent="0.2">
      <c r="A643" s="62" t="s">
        <v>1279</v>
      </c>
      <c r="B643" s="87" t="s">
        <v>1280</v>
      </c>
      <c r="C643" s="63" t="s">
        <v>1279</v>
      </c>
      <c r="D643" s="53">
        <f t="shared" ref="D643:E643" si="184">IF(D416-D417+D637-D638&gt;=0,D416-D417+D637-D638,0)</f>
        <v>7882.71</v>
      </c>
      <c r="E643" s="53">
        <f t="shared" si="184"/>
        <v>16597.46</v>
      </c>
      <c r="F643" s="54">
        <f t="shared" si="119"/>
        <v>210.55525320606745</v>
      </c>
    </row>
    <row r="644" spans="1:6" ht="22.8" x14ac:dyDescent="0.2">
      <c r="A644" s="62" t="s">
        <v>1281</v>
      </c>
      <c r="B644" s="87" t="s">
        <v>1282</v>
      </c>
      <c r="C644" s="63" t="s">
        <v>1281</v>
      </c>
      <c r="D644" s="53">
        <f t="shared" ref="D644:E644" si="185">IF(D417-D416+D638-D637&gt;=0,D417-D416+D638-D637,0)</f>
        <v>0</v>
      </c>
      <c r="E644" s="53">
        <f t="shared" si="185"/>
        <v>0</v>
      </c>
      <c r="F644" s="54" t="str">
        <f t="shared" si="119"/>
        <v>-</v>
      </c>
    </row>
    <row r="645" spans="1:6" ht="22.8" x14ac:dyDescent="0.2">
      <c r="A645" s="55" t="s">
        <v>604</v>
      </c>
      <c r="B645" s="87" t="s">
        <v>1283</v>
      </c>
      <c r="C645" s="52" t="s">
        <v>1284</v>
      </c>
      <c r="D645" s="53">
        <f t="shared" ref="D645:E645" si="186">IF(D641+D643-D642-D644&gt;=0,D641+D643-D642-D644,0)</f>
        <v>16636.070000000102</v>
      </c>
      <c r="E645" s="53">
        <f t="shared" si="186"/>
        <v>19308.419999999962</v>
      </c>
      <c r="F645" s="54">
        <f t="shared" si="119"/>
        <v>116.06358953767233</v>
      </c>
    </row>
    <row r="646" spans="1:6" ht="22.8" x14ac:dyDescent="0.2">
      <c r="A646" s="55" t="s">
        <v>604</v>
      </c>
      <c r="B646" s="87" t="s">
        <v>1285</v>
      </c>
      <c r="C646" s="52" t="s">
        <v>1286</v>
      </c>
      <c r="D646" s="53">
        <f t="shared" ref="D646:E646" si="187">IF(D642+D644-D641-D643&gt;=0,D642+D644-D641-D643,0)</f>
        <v>0</v>
      </c>
      <c r="E646" s="53">
        <f t="shared" si="187"/>
        <v>0</v>
      </c>
      <c r="F646" s="54" t="str">
        <f t="shared" si="119"/>
        <v>-</v>
      </c>
    </row>
    <row r="647" spans="1:6" ht="22.8" x14ac:dyDescent="0.2">
      <c r="A647" s="57" t="s">
        <v>1287</v>
      </c>
      <c r="B647" s="235" t="s">
        <v>1288</v>
      </c>
      <c r="C647" s="58" t="s">
        <v>1287</v>
      </c>
      <c r="D647" s="245">
        <v>72011.350000000006</v>
      </c>
      <c r="E647" s="245">
        <v>74554.37</v>
      </c>
      <c r="F647" s="59">
        <f t="shared" si="119"/>
        <v>103.53141553380125</v>
      </c>
    </row>
    <row r="648" spans="1:6" s="77" customFormat="1" ht="20.100000000000001" customHeight="1" x14ac:dyDescent="0.25">
      <c r="A648" s="354" t="s">
        <v>1289</v>
      </c>
      <c r="B648" s="355"/>
      <c r="C648" s="221"/>
      <c r="D648" s="60"/>
      <c r="E648" s="60"/>
      <c r="F648" s="61"/>
    </row>
    <row r="649" spans="1:6" ht="12.75" customHeight="1" x14ac:dyDescent="0.2">
      <c r="A649" s="55">
        <v>11</v>
      </c>
      <c r="B649" s="87" t="s">
        <v>1290</v>
      </c>
      <c r="C649" s="52" t="s">
        <v>1291</v>
      </c>
      <c r="D649" s="244">
        <v>12999.87</v>
      </c>
      <c r="E649" s="244">
        <v>22898.58</v>
      </c>
      <c r="F649" s="54">
        <f t="shared" ref="F649:F724" si="188">IF(D649&lt;&gt;0,IF(E649/D649&gt;=100,"&gt;&gt;100",E649/D649*100),"-")</f>
        <v>176.14468452376832</v>
      </c>
    </row>
    <row r="650" spans="1:6" ht="12.75" customHeight="1" x14ac:dyDescent="0.2">
      <c r="A650" s="55" t="s">
        <v>1292</v>
      </c>
      <c r="B650" s="87" t="s">
        <v>1293</v>
      </c>
      <c r="C650" s="52" t="s">
        <v>1292</v>
      </c>
      <c r="D650" s="244">
        <v>1049202.42</v>
      </c>
      <c r="E650" s="244">
        <v>1136099.0900000001</v>
      </c>
      <c r="F650" s="54">
        <f t="shared" si="188"/>
        <v>108.28216446546131</v>
      </c>
    </row>
    <row r="651" spans="1:6" ht="12.75" customHeight="1" x14ac:dyDescent="0.2">
      <c r="A651" s="55" t="s">
        <v>1294</v>
      </c>
      <c r="B651" s="87" t="s">
        <v>1295</v>
      </c>
      <c r="C651" s="52" t="s">
        <v>1294</v>
      </c>
      <c r="D651" s="244">
        <v>1039303.71</v>
      </c>
      <c r="E651" s="244">
        <v>1129951.3600000001</v>
      </c>
      <c r="F651" s="54">
        <f t="shared" si="188"/>
        <v>108.72195962814375</v>
      </c>
    </row>
    <row r="652" spans="1:6" ht="22.8" x14ac:dyDescent="0.2">
      <c r="A652" s="55">
        <v>11</v>
      </c>
      <c r="B652" s="87" t="s">
        <v>1296</v>
      </c>
      <c r="C652" s="52" t="s">
        <v>1297</v>
      </c>
      <c r="D652" s="53">
        <f t="shared" ref="D652:E652" si="189">+D649+D650-D651</f>
        <v>22898.580000000075</v>
      </c>
      <c r="E652" s="53">
        <f t="shared" si="189"/>
        <v>29046.310000000056</v>
      </c>
      <c r="F652" s="54">
        <f t="shared" si="188"/>
        <v>126.84764732136212</v>
      </c>
    </row>
    <row r="653" spans="1:6" ht="22.8" x14ac:dyDescent="0.2">
      <c r="A653" s="55" t="s">
        <v>604</v>
      </c>
      <c r="B653" s="87" t="s">
        <v>1298</v>
      </c>
      <c r="C653" s="52" t="s">
        <v>1299</v>
      </c>
      <c r="D653" s="266"/>
      <c r="E653" s="266"/>
      <c r="F653" s="54" t="str">
        <f t="shared" si="188"/>
        <v>-</v>
      </c>
    </row>
    <row r="654" spans="1:6" ht="22.8" x14ac:dyDescent="0.2">
      <c r="A654" s="55" t="s">
        <v>604</v>
      </c>
      <c r="B654" s="87" t="s">
        <v>1300</v>
      </c>
      <c r="C654" s="52" t="s">
        <v>1301</v>
      </c>
      <c r="D654" s="266">
        <v>48</v>
      </c>
      <c r="E654" s="266">
        <v>51</v>
      </c>
      <c r="F654" s="54">
        <f t="shared" si="188"/>
        <v>106.25</v>
      </c>
    </row>
    <row r="655" spans="1:6" ht="12.75" customHeight="1" x14ac:dyDescent="0.2">
      <c r="A655" s="55" t="s">
        <v>604</v>
      </c>
      <c r="B655" s="87" t="s">
        <v>1302</v>
      </c>
      <c r="C655" s="52" t="s">
        <v>1303</v>
      </c>
      <c r="D655" s="266"/>
      <c r="E655" s="266"/>
      <c r="F655" s="54" t="str">
        <f t="shared" si="188"/>
        <v>-</v>
      </c>
    </row>
    <row r="656" spans="1:6" ht="12.75" customHeight="1" x14ac:dyDescent="0.2">
      <c r="A656" s="55" t="s">
        <v>604</v>
      </c>
      <c r="B656" s="87" t="s">
        <v>1304</v>
      </c>
      <c r="C656" s="52" t="s">
        <v>1305</v>
      </c>
      <c r="D656" s="266">
        <v>43</v>
      </c>
      <c r="E656" s="266">
        <v>42</v>
      </c>
      <c r="F656" s="54">
        <f t="shared" si="188"/>
        <v>97.674418604651152</v>
      </c>
    </row>
    <row r="657" spans="1:6" ht="22.8"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v>3331.56</v>
      </c>
      <c r="E661" s="244">
        <v>11044.6</v>
      </c>
      <c r="F661" s="54">
        <f t="shared" si="188"/>
        <v>331.51436564252185</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2.8"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2.8" x14ac:dyDescent="0.2">
      <c r="A674" s="55">
        <v>63426</v>
      </c>
      <c r="B674" s="234" t="s">
        <v>1341</v>
      </c>
      <c r="C674" s="52" t="s">
        <v>1342</v>
      </c>
      <c r="D674" s="244"/>
      <c r="E674" s="244"/>
      <c r="F674" s="54" t="str">
        <f t="shared" si="188"/>
        <v>-</v>
      </c>
    </row>
    <row r="675" spans="1:6" ht="22.8" x14ac:dyDescent="0.2">
      <c r="A675" s="55">
        <v>63612</v>
      </c>
      <c r="B675" s="234" t="s">
        <v>1343</v>
      </c>
      <c r="C675" s="52" t="s">
        <v>1344</v>
      </c>
      <c r="D675" s="244"/>
      <c r="E675" s="244"/>
      <c r="F675" s="54" t="str">
        <f t="shared" si="188"/>
        <v>-</v>
      </c>
    </row>
    <row r="676" spans="1:6" ht="22.8" x14ac:dyDescent="0.2">
      <c r="A676" s="55">
        <v>63613</v>
      </c>
      <c r="B676" s="234" t="s">
        <v>1345</v>
      </c>
      <c r="C676" s="52" t="s">
        <v>1346</v>
      </c>
      <c r="D676" s="244"/>
      <c r="E676" s="244"/>
      <c r="F676" s="54" t="str">
        <f t="shared" si="188"/>
        <v>-</v>
      </c>
    </row>
    <row r="677" spans="1:6" ht="22.8" x14ac:dyDescent="0.2">
      <c r="A677" s="55">
        <v>63622</v>
      </c>
      <c r="B677" s="234" t="s">
        <v>1347</v>
      </c>
      <c r="C677" s="52" t="s">
        <v>1348</v>
      </c>
      <c r="D677" s="244"/>
      <c r="E677" s="244"/>
      <c r="F677" s="54" t="str">
        <f t="shared" si="188"/>
        <v>-</v>
      </c>
    </row>
    <row r="678" spans="1:6" ht="22.8" x14ac:dyDescent="0.2">
      <c r="A678" s="55">
        <v>63623</v>
      </c>
      <c r="B678" s="234" t="s">
        <v>1349</v>
      </c>
      <c r="C678" s="52" t="s">
        <v>1350</v>
      </c>
      <c r="D678" s="244"/>
      <c r="E678" s="244"/>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2.8" x14ac:dyDescent="0.2">
      <c r="A684" s="55">
        <v>63716</v>
      </c>
      <c r="B684" s="234" t="s">
        <v>1356</v>
      </c>
      <c r="C684" s="56">
        <v>63716</v>
      </c>
      <c r="D684" s="244"/>
      <c r="E684" s="244"/>
      <c r="F684" s="54" t="str">
        <f t="shared" si="188"/>
        <v>-</v>
      </c>
    </row>
    <row r="685" spans="1:6" ht="22.8" x14ac:dyDescent="0.2">
      <c r="A685" s="55">
        <v>63717</v>
      </c>
      <c r="B685" s="234" t="s">
        <v>1357</v>
      </c>
      <c r="C685" s="56">
        <v>63717</v>
      </c>
      <c r="D685" s="244"/>
      <c r="E685" s="244"/>
      <c r="F685" s="54" t="str">
        <f t="shared" si="188"/>
        <v>-</v>
      </c>
    </row>
    <row r="686" spans="1:6" ht="22.8" x14ac:dyDescent="0.2">
      <c r="A686" s="55">
        <v>63721</v>
      </c>
      <c r="B686" s="234" t="s">
        <v>1358</v>
      </c>
      <c r="C686" s="56">
        <v>63721</v>
      </c>
      <c r="D686" s="244"/>
      <c r="E686" s="244"/>
      <c r="F686" s="54" t="str">
        <f t="shared" si="188"/>
        <v>-</v>
      </c>
    </row>
    <row r="687" spans="1:6" ht="22.8"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2.8" x14ac:dyDescent="0.2">
      <c r="A692" s="55">
        <v>63727</v>
      </c>
      <c r="B692" s="234" t="s">
        <v>1364</v>
      </c>
      <c r="C692" s="56">
        <v>63727</v>
      </c>
      <c r="D692" s="244"/>
      <c r="E692" s="244"/>
      <c r="F692" s="54" t="str">
        <f t="shared" si="188"/>
        <v>-</v>
      </c>
    </row>
    <row r="693" spans="1:6" ht="22.8"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c r="E694" s="244"/>
      <c r="F694" s="54" t="str">
        <f t="shared" si="188"/>
        <v>-</v>
      </c>
    </row>
    <row r="695" spans="1:6" ht="12.75" customHeight="1" x14ac:dyDescent="0.2">
      <c r="A695" s="55">
        <v>63812</v>
      </c>
      <c r="B695" s="234" t="s">
        <v>1368</v>
      </c>
      <c r="C695" s="52" t="s">
        <v>1369</v>
      </c>
      <c r="D695" s="244"/>
      <c r="E695" s="244"/>
      <c r="F695" s="54" t="str">
        <f t="shared" si="188"/>
        <v>-</v>
      </c>
    </row>
    <row r="696" spans="1:6" ht="22.8" x14ac:dyDescent="0.2">
      <c r="A696" s="55" t="s">
        <v>1370</v>
      </c>
      <c r="B696" s="234" t="s">
        <v>1371</v>
      </c>
      <c r="C696" s="52" t="s">
        <v>1370</v>
      </c>
      <c r="D696" s="244"/>
      <c r="E696" s="244"/>
      <c r="F696" s="54" t="str">
        <f t="shared" si="188"/>
        <v>-</v>
      </c>
    </row>
    <row r="697" spans="1:6" ht="12" x14ac:dyDescent="0.2">
      <c r="A697" s="55" t="s">
        <v>1372</v>
      </c>
      <c r="B697" s="234" t="s">
        <v>1373</v>
      </c>
      <c r="C697" s="52" t="s">
        <v>1372</v>
      </c>
      <c r="D697" s="244"/>
      <c r="E697" s="244"/>
      <c r="F697" s="54" t="str">
        <f t="shared" si="188"/>
        <v>-</v>
      </c>
    </row>
    <row r="698" spans="1:6" ht="12.75" customHeight="1" x14ac:dyDescent="0.2">
      <c r="A698" s="55">
        <v>63821</v>
      </c>
      <c r="B698" s="234" t="s">
        <v>1374</v>
      </c>
      <c r="C698" s="52" t="s">
        <v>1375</v>
      </c>
      <c r="D698" s="244"/>
      <c r="E698" s="244"/>
      <c r="F698" s="54" t="str">
        <f t="shared" si="188"/>
        <v>-</v>
      </c>
    </row>
    <row r="699" spans="1:6" ht="12.75" customHeight="1" x14ac:dyDescent="0.2">
      <c r="A699" s="55">
        <v>63822</v>
      </c>
      <c r="B699" s="234" t="s">
        <v>1376</v>
      </c>
      <c r="C699" s="52" t="s">
        <v>1377</v>
      </c>
      <c r="D699" s="244"/>
      <c r="E699" s="244"/>
      <c r="F699" s="54" t="str">
        <f t="shared" si="188"/>
        <v>-</v>
      </c>
    </row>
    <row r="700" spans="1:6" ht="22.8" x14ac:dyDescent="0.2">
      <c r="A700" s="55" t="s">
        <v>1378</v>
      </c>
      <c r="B700" s="234" t="s">
        <v>1379</v>
      </c>
      <c r="C700" s="52" t="s">
        <v>1378</v>
      </c>
      <c r="D700" s="244"/>
      <c r="E700" s="244"/>
      <c r="F700" s="54" t="str">
        <f t="shared" si="188"/>
        <v>-</v>
      </c>
    </row>
    <row r="701" spans="1:6" ht="22.8"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2.8" x14ac:dyDescent="0.2">
      <c r="A708" s="55">
        <v>64376</v>
      </c>
      <c r="B708" s="234" t="s">
        <v>1394</v>
      </c>
      <c r="C708" s="52" t="s">
        <v>1395</v>
      </c>
      <c r="D708" s="244"/>
      <c r="E708" s="244"/>
      <c r="F708" s="54" t="str">
        <f t="shared" si="188"/>
        <v>-</v>
      </c>
    </row>
    <row r="709" spans="1:6" ht="22.8"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v>173199.13</v>
      </c>
      <c r="E710" s="244">
        <v>189130.71</v>
      </c>
      <c r="F710" s="54">
        <f t="shared" si="188"/>
        <v>109.1984180290051</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v>0</v>
      </c>
      <c r="E712" s="244"/>
      <c r="F712" s="54" t="str">
        <f t="shared" si="188"/>
        <v>-</v>
      </c>
    </row>
    <row r="713" spans="1:6" ht="22.8" x14ac:dyDescent="0.2">
      <c r="A713" s="55">
        <v>66341</v>
      </c>
      <c r="B713" s="87" t="s">
        <v>1404</v>
      </c>
      <c r="C713" s="56">
        <v>66341</v>
      </c>
      <c r="D713" s="244"/>
      <c r="E713" s="244"/>
      <c r="F713" s="54" t="str">
        <f t="shared" si="188"/>
        <v>-</v>
      </c>
    </row>
    <row r="714" spans="1:6" ht="22.8" x14ac:dyDescent="0.2">
      <c r="A714" s="55">
        <v>66342</v>
      </c>
      <c r="B714" s="87" t="s">
        <v>1405</v>
      </c>
      <c r="C714" s="56">
        <v>66342</v>
      </c>
      <c r="D714" s="244"/>
      <c r="E714" s="244"/>
      <c r="F714" s="54" t="str">
        <f t="shared" si="188"/>
        <v>-</v>
      </c>
    </row>
    <row r="715" spans="1:6" ht="12"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c r="E716" s="244">
        <v>15681.4</v>
      </c>
      <c r="F716" s="54" t="str">
        <f t="shared" si="188"/>
        <v>-</v>
      </c>
    </row>
    <row r="717" spans="1:6" ht="12.75" customHeight="1" x14ac:dyDescent="0.2">
      <c r="A717" s="55">
        <v>31215</v>
      </c>
      <c r="B717" s="87" t="s">
        <v>1409</v>
      </c>
      <c r="C717" s="52" t="s">
        <v>1410</v>
      </c>
      <c r="D717" s="244">
        <v>331.81</v>
      </c>
      <c r="E717" s="244">
        <v>1680</v>
      </c>
      <c r="F717" s="54">
        <f t="shared" si="188"/>
        <v>506.31385431421603</v>
      </c>
    </row>
    <row r="718" spans="1:6" ht="12.75" customHeight="1" x14ac:dyDescent="0.2">
      <c r="A718" s="55">
        <v>32121</v>
      </c>
      <c r="B718" s="87" t="s">
        <v>1411</v>
      </c>
      <c r="C718" s="52" t="s">
        <v>1412</v>
      </c>
      <c r="D718" s="244">
        <v>19360.900000000001</v>
      </c>
      <c r="E718" s="244">
        <v>16579.96</v>
      </c>
      <c r="F718" s="54">
        <f t="shared" si="188"/>
        <v>85.636308229472789</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v>4676.3900000000003</v>
      </c>
      <c r="E720" s="244">
        <v>4132.29</v>
      </c>
      <c r="F720" s="54">
        <f t="shared" si="188"/>
        <v>88.364956729442994</v>
      </c>
    </row>
    <row r="721" spans="1:6" ht="12.75" customHeight="1" x14ac:dyDescent="0.2">
      <c r="A721" s="55" t="s">
        <v>1417</v>
      </c>
      <c r="B721" s="87" t="s">
        <v>1418</v>
      </c>
      <c r="C721" s="52" t="s">
        <v>1417</v>
      </c>
      <c r="D721" s="244"/>
      <c r="E721" s="244"/>
      <c r="F721" s="54" t="str">
        <f t="shared" si="188"/>
        <v>-</v>
      </c>
    </row>
    <row r="722" spans="1:6" ht="12.75" customHeight="1" x14ac:dyDescent="0.2">
      <c r="A722" s="55" t="s">
        <v>1419</v>
      </c>
      <c r="B722" s="87" t="s">
        <v>1420</v>
      </c>
      <c r="C722" s="52" t="s">
        <v>1419</v>
      </c>
      <c r="D722" s="244"/>
      <c r="E722" s="244"/>
      <c r="F722" s="54" t="str">
        <f t="shared" si="188"/>
        <v>-</v>
      </c>
    </row>
    <row r="723" spans="1:6" ht="12.75" customHeight="1" x14ac:dyDescent="0.2">
      <c r="A723" s="55" t="s">
        <v>1421</v>
      </c>
      <c r="B723" s="87" t="s">
        <v>1422</v>
      </c>
      <c r="C723" s="52" t="s">
        <v>1421</v>
      </c>
      <c r="D723" s="244"/>
      <c r="E723" s="244"/>
      <c r="F723" s="54" t="str">
        <f t="shared" si="188"/>
        <v>-</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c r="E725" s="244"/>
      <c r="F725" s="54" t="str">
        <f t="shared" ref="F725:F979" si="190">IF(D725&lt;&gt;0,IF(E725/D725&gt;=100,"&gt;&gt;100",E725/D725*100),"-")</f>
        <v>-</v>
      </c>
    </row>
    <row r="726" spans="1:6" ht="12.75" customHeight="1" x14ac:dyDescent="0.2">
      <c r="A726" s="55" t="s">
        <v>1427</v>
      </c>
      <c r="B726" s="87" t="s">
        <v>1428</v>
      </c>
      <c r="C726" s="52" t="s">
        <v>1427</v>
      </c>
      <c r="D726" s="244"/>
      <c r="E726" s="244"/>
      <c r="F726" s="54" t="str">
        <f t="shared" si="190"/>
        <v>-</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12" x14ac:dyDescent="0.2">
      <c r="A741" s="55">
        <v>34224</v>
      </c>
      <c r="B741" s="87" t="s">
        <v>1457</v>
      </c>
      <c r="C741" s="52" t="s">
        <v>1458</v>
      </c>
      <c r="D741" s="244"/>
      <c r="E741" s="244"/>
      <c r="F741" s="54" t="str">
        <f t="shared" si="190"/>
        <v>-</v>
      </c>
    </row>
    <row r="742" spans="1:6" ht="12" x14ac:dyDescent="0.2">
      <c r="A742" s="55">
        <v>34233</v>
      </c>
      <c r="B742" s="87" t="s">
        <v>1459</v>
      </c>
      <c r="C742" s="52" t="s">
        <v>1460</v>
      </c>
      <c r="D742" s="244"/>
      <c r="E742" s="244"/>
      <c r="F742" s="54" t="str">
        <f t="shared" si="190"/>
        <v>-</v>
      </c>
    </row>
    <row r="743" spans="1:6" ht="22.8" x14ac:dyDescent="0.2">
      <c r="A743" s="55">
        <v>34234</v>
      </c>
      <c r="B743" s="234" t="s">
        <v>1461</v>
      </c>
      <c r="C743" s="52" t="s">
        <v>1462</v>
      </c>
      <c r="D743" s="244"/>
      <c r="E743" s="244"/>
      <c r="F743" s="54" t="str">
        <f t="shared" si="190"/>
        <v>-</v>
      </c>
    </row>
    <row r="744" spans="1:6" ht="22.8"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2.8"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2.8" x14ac:dyDescent="0.2">
      <c r="A756" s="55">
        <v>34286</v>
      </c>
      <c r="B756" s="234" t="s">
        <v>1487</v>
      </c>
      <c r="C756" s="52" t="s">
        <v>1488</v>
      </c>
      <c r="D756" s="244"/>
      <c r="E756" s="244"/>
      <c r="F756" s="54" t="str">
        <f t="shared" si="190"/>
        <v>-</v>
      </c>
    </row>
    <row r="757" spans="1:6" ht="22.8"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2.8"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12" x14ac:dyDescent="0.2">
      <c r="A773" s="55">
        <v>36328</v>
      </c>
      <c r="B773" s="87" t="s">
        <v>1521</v>
      </c>
      <c r="C773" s="52" t="s">
        <v>1522</v>
      </c>
      <c r="D773" s="244"/>
      <c r="E773" s="244"/>
      <c r="F773" s="54" t="str">
        <f t="shared" si="190"/>
        <v>-</v>
      </c>
    </row>
    <row r="774" spans="1:6" ht="22.8"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2.8" x14ac:dyDescent="0.2">
      <c r="A779" s="55" t="s">
        <v>1533</v>
      </c>
      <c r="B779" s="234" t="s">
        <v>1534</v>
      </c>
      <c r="C779" s="56" t="s">
        <v>1533</v>
      </c>
      <c r="D779" s="244"/>
      <c r="E779" s="244"/>
      <c r="F779" s="54" t="str">
        <f t="shared" si="190"/>
        <v>-</v>
      </c>
    </row>
    <row r="780" spans="1:6" ht="22.8"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12"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2.8" x14ac:dyDescent="0.2">
      <c r="A785" s="55" t="s">
        <v>1545</v>
      </c>
      <c r="B785" s="234" t="s">
        <v>1546</v>
      </c>
      <c r="C785" s="56" t="s">
        <v>1545</v>
      </c>
      <c r="D785" s="244"/>
      <c r="E785" s="244"/>
      <c r="F785" s="54" t="str">
        <f t="shared" si="190"/>
        <v>-</v>
      </c>
    </row>
    <row r="786" spans="1:6" ht="22.8" x14ac:dyDescent="0.2">
      <c r="A786" s="55" t="s">
        <v>1547</v>
      </c>
      <c r="B786" s="234" t="s">
        <v>1548</v>
      </c>
      <c r="C786" s="56" t="s">
        <v>1547</v>
      </c>
      <c r="D786" s="244"/>
      <c r="E786" s="244"/>
      <c r="F786" s="54" t="str">
        <f t="shared" si="190"/>
        <v>-</v>
      </c>
    </row>
    <row r="787" spans="1:6" ht="22.8" x14ac:dyDescent="0.2">
      <c r="A787" s="55" t="s">
        <v>1549</v>
      </c>
      <c r="B787" s="234" t="s">
        <v>1550</v>
      </c>
      <c r="C787" s="56" t="s">
        <v>1549</v>
      </c>
      <c r="D787" s="244"/>
      <c r="E787" s="244"/>
      <c r="F787" s="54" t="str">
        <f t="shared" si="190"/>
        <v>-</v>
      </c>
    </row>
    <row r="788" spans="1:6" ht="22.8" x14ac:dyDescent="0.2">
      <c r="A788" s="55" t="s">
        <v>1551</v>
      </c>
      <c r="B788" s="234" t="s">
        <v>1552</v>
      </c>
      <c r="C788" s="56" t="s">
        <v>1551</v>
      </c>
      <c r="D788" s="244"/>
      <c r="E788" s="244"/>
      <c r="F788" s="54" t="str">
        <f t="shared" si="190"/>
        <v>-</v>
      </c>
    </row>
    <row r="789" spans="1:6" ht="22.8" x14ac:dyDescent="0.2">
      <c r="A789" s="55" t="s">
        <v>1553</v>
      </c>
      <c r="B789" s="234" t="s">
        <v>1554</v>
      </c>
      <c r="C789" s="56" t="s">
        <v>1553</v>
      </c>
      <c r="D789" s="244"/>
      <c r="E789" s="244"/>
      <c r="F789" s="54" t="str">
        <f t="shared" si="190"/>
        <v>-</v>
      </c>
    </row>
    <row r="790" spans="1:6" ht="22.8" x14ac:dyDescent="0.2">
      <c r="A790" s="55" t="s">
        <v>1555</v>
      </c>
      <c r="B790" s="87" t="s">
        <v>1556</v>
      </c>
      <c r="C790" s="52" t="s">
        <v>1555</v>
      </c>
      <c r="D790" s="244"/>
      <c r="E790" s="244"/>
      <c r="F790" s="54" t="str">
        <f t="shared" si="190"/>
        <v>-</v>
      </c>
    </row>
    <row r="791" spans="1:6" ht="22.8" x14ac:dyDescent="0.2">
      <c r="A791" s="55" t="s">
        <v>1557</v>
      </c>
      <c r="B791" s="87" t="s">
        <v>1558</v>
      </c>
      <c r="C791" s="52" t="s">
        <v>1557</v>
      </c>
      <c r="D791" s="244"/>
      <c r="E791" s="244"/>
      <c r="F791" s="54" t="str">
        <f t="shared" si="190"/>
        <v>-</v>
      </c>
    </row>
    <row r="792" spans="1:6" ht="22.8" x14ac:dyDescent="0.2">
      <c r="A792" s="55" t="s">
        <v>1559</v>
      </c>
      <c r="B792" s="87" t="s">
        <v>1560</v>
      </c>
      <c r="C792" s="52" t="s">
        <v>1559</v>
      </c>
      <c r="D792" s="244"/>
      <c r="E792" s="244"/>
      <c r="F792" s="54" t="str">
        <f t="shared" si="190"/>
        <v>-</v>
      </c>
    </row>
    <row r="793" spans="1:6" ht="22.8"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2.8" x14ac:dyDescent="0.2">
      <c r="A797" s="55" t="s">
        <v>1569</v>
      </c>
      <c r="B797" s="87" t="s">
        <v>1570</v>
      </c>
      <c r="C797" s="52" t="s">
        <v>1569</v>
      </c>
      <c r="D797" s="244"/>
      <c r="E797" s="244"/>
      <c r="F797" s="54" t="str">
        <f t="shared" si="190"/>
        <v>-</v>
      </c>
    </row>
    <row r="798" spans="1:6" ht="22.8" x14ac:dyDescent="0.2">
      <c r="A798" s="55" t="s">
        <v>1571</v>
      </c>
      <c r="B798" s="87" t="s">
        <v>1572</v>
      </c>
      <c r="C798" s="52" t="s">
        <v>1571</v>
      </c>
      <c r="D798" s="244"/>
      <c r="E798" s="244"/>
      <c r="F798" s="54" t="str">
        <f t="shared" si="190"/>
        <v>-</v>
      </c>
    </row>
    <row r="799" spans="1:6" ht="22.8" x14ac:dyDescent="0.2">
      <c r="A799" s="55" t="s">
        <v>1573</v>
      </c>
      <c r="B799" s="87" t="s">
        <v>1574</v>
      </c>
      <c r="C799" s="52" t="s">
        <v>1573</v>
      </c>
      <c r="D799" s="244"/>
      <c r="E799" s="244"/>
      <c r="F799" s="54" t="str">
        <f t="shared" si="190"/>
        <v>-</v>
      </c>
    </row>
    <row r="800" spans="1:6" ht="22.8" x14ac:dyDescent="0.2">
      <c r="A800" s="55" t="s">
        <v>1575</v>
      </c>
      <c r="B800" s="87" t="s">
        <v>1576</v>
      </c>
      <c r="C800" s="52" t="s">
        <v>1575</v>
      </c>
      <c r="D800" s="244"/>
      <c r="E800" s="244"/>
      <c r="F800" s="54" t="str">
        <f t="shared" si="190"/>
        <v>-</v>
      </c>
    </row>
    <row r="801" spans="1:6" ht="22.8" x14ac:dyDescent="0.2">
      <c r="A801" s="55" t="s">
        <v>1577</v>
      </c>
      <c r="B801" s="87" t="s">
        <v>1578</v>
      </c>
      <c r="C801" s="52" t="s">
        <v>1577</v>
      </c>
      <c r="D801" s="244"/>
      <c r="E801" s="244"/>
      <c r="F801" s="54" t="str">
        <f t="shared" si="190"/>
        <v>-</v>
      </c>
    </row>
    <row r="802" spans="1:6" ht="22.8" x14ac:dyDescent="0.2">
      <c r="A802" s="55" t="s">
        <v>1579</v>
      </c>
      <c r="B802" s="87" t="s">
        <v>1580</v>
      </c>
      <c r="C802" s="52" t="s">
        <v>1579</v>
      </c>
      <c r="D802" s="244"/>
      <c r="E802" s="244"/>
      <c r="F802" s="54" t="str">
        <f t="shared" si="190"/>
        <v>-</v>
      </c>
    </row>
    <row r="803" spans="1:6" ht="12"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2.8" x14ac:dyDescent="0.2">
      <c r="A806" s="55" t="s">
        <v>1587</v>
      </c>
      <c r="B806" s="87" t="s">
        <v>1588</v>
      </c>
      <c r="C806" s="52" t="s">
        <v>1587</v>
      </c>
      <c r="D806" s="244"/>
      <c r="E806" s="244"/>
      <c r="F806" s="54" t="str">
        <f t="shared" si="190"/>
        <v>-</v>
      </c>
    </row>
    <row r="807" spans="1:6" ht="22.8"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c r="E819" s="244"/>
      <c r="F819" s="54" t="str">
        <f t="shared" si="190"/>
        <v>-</v>
      </c>
    </row>
    <row r="820" spans="1:6" ht="22.8"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c r="E828" s="244"/>
      <c r="F828" s="54" t="str">
        <f t="shared" si="190"/>
        <v>-</v>
      </c>
    </row>
    <row r="829" spans="1:6" ht="12.75" customHeight="1" x14ac:dyDescent="0.2">
      <c r="A829" s="55">
        <v>38117</v>
      </c>
      <c r="B829" s="87" t="s">
        <v>1632</v>
      </c>
      <c r="C829" s="52" t="s">
        <v>1633</v>
      </c>
      <c r="D829" s="244"/>
      <c r="E829" s="244"/>
      <c r="F829" s="54" t="str">
        <f t="shared" si="190"/>
        <v>-</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2.8" x14ac:dyDescent="0.2">
      <c r="A843" s="55" t="s">
        <v>1660</v>
      </c>
      <c r="B843" s="87" t="s">
        <v>1661</v>
      </c>
      <c r="C843" s="56" t="s">
        <v>1660</v>
      </c>
      <c r="D843" s="244"/>
      <c r="E843" s="244"/>
      <c r="F843" s="54" t="str">
        <f t="shared" si="190"/>
        <v>-</v>
      </c>
    </row>
    <row r="844" spans="1:6" ht="22.8"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2.8"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12" x14ac:dyDescent="0.2">
      <c r="A848" s="55">
        <v>81332</v>
      </c>
      <c r="B848" s="87" t="s">
        <v>1670</v>
      </c>
      <c r="C848" s="52" t="s">
        <v>1671</v>
      </c>
      <c r="D848" s="244"/>
      <c r="E848" s="244"/>
      <c r="F848" s="54" t="str">
        <f t="shared" si="190"/>
        <v>-</v>
      </c>
    </row>
    <row r="849" spans="1:6" ht="22.8"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2.8" x14ac:dyDescent="0.2">
      <c r="A852" s="55">
        <v>81532</v>
      </c>
      <c r="B852" s="234" t="s">
        <v>1678</v>
      </c>
      <c r="C852" s="52" t="s">
        <v>1679</v>
      </c>
      <c r="D852" s="244"/>
      <c r="E852" s="244"/>
      <c r="F852" s="54" t="str">
        <f t="shared" si="190"/>
        <v>-</v>
      </c>
    </row>
    <row r="853" spans="1:6" ht="22.8" x14ac:dyDescent="0.2">
      <c r="A853" s="55">
        <v>81542</v>
      </c>
      <c r="B853" s="234" t="s">
        <v>1680</v>
      </c>
      <c r="C853" s="52" t="s">
        <v>1681</v>
      </c>
      <c r="D853" s="244"/>
      <c r="E853" s="244"/>
      <c r="F853" s="54" t="str">
        <f t="shared" si="190"/>
        <v>-</v>
      </c>
    </row>
    <row r="854" spans="1:6" ht="22.8" x14ac:dyDescent="0.2">
      <c r="A854" s="55">
        <v>81552</v>
      </c>
      <c r="B854" s="87" t="s">
        <v>1682</v>
      </c>
      <c r="C854" s="52" t="s">
        <v>1683</v>
      </c>
      <c r="D854" s="244"/>
      <c r="E854" s="244"/>
      <c r="F854" s="54" t="str">
        <f t="shared" si="190"/>
        <v>-</v>
      </c>
    </row>
    <row r="855" spans="1:6" ht="22.8" x14ac:dyDescent="0.2">
      <c r="A855" s="55">
        <v>81631</v>
      </c>
      <c r="B855" s="234" t="s">
        <v>1684</v>
      </c>
      <c r="C855" s="52" t="s">
        <v>1685</v>
      </c>
      <c r="D855" s="244"/>
      <c r="E855" s="244"/>
      <c r="F855" s="54" t="str">
        <f t="shared" si="190"/>
        <v>-</v>
      </c>
    </row>
    <row r="856" spans="1:6" ht="22.8" x14ac:dyDescent="0.2">
      <c r="A856" s="55">
        <v>81632</v>
      </c>
      <c r="B856" s="87" t="s">
        <v>1686</v>
      </c>
      <c r="C856" s="52" t="s">
        <v>1687</v>
      </c>
      <c r="D856" s="244"/>
      <c r="E856" s="244"/>
      <c r="F856" s="54" t="str">
        <f t="shared" si="190"/>
        <v>-</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2.8" x14ac:dyDescent="0.2">
      <c r="A869" s="55">
        <v>81761</v>
      </c>
      <c r="B869" s="234" t="s">
        <v>1712</v>
      </c>
      <c r="C869" s="52" t="s">
        <v>1713</v>
      </c>
      <c r="D869" s="244"/>
      <c r="E869" s="244"/>
      <c r="F869" s="54" t="str">
        <f t="shared" si="190"/>
        <v>-</v>
      </c>
    </row>
    <row r="870" spans="1:6" ht="22.8" x14ac:dyDescent="0.2">
      <c r="A870" s="55">
        <v>81762</v>
      </c>
      <c r="B870" s="234" t="s">
        <v>1714</v>
      </c>
      <c r="C870" s="52" t="s">
        <v>1715</v>
      </c>
      <c r="D870" s="244"/>
      <c r="E870" s="244"/>
      <c r="F870" s="54" t="str">
        <f t="shared" si="190"/>
        <v>-</v>
      </c>
    </row>
    <row r="871" spans="1:6" ht="22.8" x14ac:dyDescent="0.2">
      <c r="A871" s="55">
        <v>81771</v>
      </c>
      <c r="B871" s="87" t="s">
        <v>1716</v>
      </c>
      <c r="C871" s="52" t="s">
        <v>1717</v>
      </c>
      <c r="D871" s="244"/>
      <c r="E871" s="244"/>
      <c r="F871" s="54" t="str">
        <f t="shared" si="190"/>
        <v>-</v>
      </c>
    </row>
    <row r="872" spans="1:6" ht="22.8"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12" x14ac:dyDescent="0.2">
      <c r="A882" s="55">
        <v>84242</v>
      </c>
      <c r="B882" s="87" t="s">
        <v>1738</v>
      </c>
      <c r="C882" s="52" t="s">
        <v>1739</v>
      </c>
      <c r="D882" s="244"/>
      <c r="E882" s="244"/>
      <c r="F882" s="54" t="str">
        <f t="shared" si="190"/>
        <v>-</v>
      </c>
    </row>
    <row r="883" spans="1:6" ht="12"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12" x14ac:dyDescent="0.2">
      <c r="A885" s="55">
        <v>84431</v>
      </c>
      <c r="B885" s="87" t="s">
        <v>1744</v>
      </c>
      <c r="C885" s="52" t="s">
        <v>1745</v>
      </c>
      <c r="D885" s="244"/>
      <c r="E885" s="244"/>
      <c r="F885" s="54" t="str">
        <f t="shared" si="190"/>
        <v>-</v>
      </c>
    </row>
    <row r="886" spans="1:6" ht="12" x14ac:dyDescent="0.2">
      <c r="A886" s="55">
        <v>84432</v>
      </c>
      <c r="B886" s="87" t="s">
        <v>1746</v>
      </c>
      <c r="C886" s="52" t="s">
        <v>1747</v>
      </c>
      <c r="D886" s="244"/>
      <c r="E886" s="244"/>
      <c r="F886" s="54" t="str">
        <f t="shared" si="190"/>
        <v>-</v>
      </c>
    </row>
    <row r="887" spans="1:6" ht="12" x14ac:dyDescent="0.2">
      <c r="A887" s="55" t="s">
        <v>1748</v>
      </c>
      <c r="B887" s="87" t="s">
        <v>1749</v>
      </c>
      <c r="C887" s="52" t="s">
        <v>1748</v>
      </c>
      <c r="D887" s="244"/>
      <c r="E887" s="244"/>
      <c r="F887" s="54" t="str">
        <f t="shared" si="190"/>
        <v>-</v>
      </c>
    </row>
    <row r="888" spans="1:6" ht="22.8" x14ac:dyDescent="0.2">
      <c r="A888" s="55">
        <v>84442</v>
      </c>
      <c r="B888" s="87" t="s">
        <v>1750</v>
      </c>
      <c r="C888" s="52" t="s">
        <v>1751</v>
      </c>
      <c r="D888" s="244"/>
      <c r="E888" s="244"/>
      <c r="F888" s="54" t="str">
        <f t="shared" si="190"/>
        <v>-</v>
      </c>
    </row>
    <row r="889" spans="1:6" ht="22.8" x14ac:dyDescent="0.2">
      <c r="A889" s="55">
        <v>84452</v>
      </c>
      <c r="B889" s="234" t="s">
        <v>1752</v>
      </c>
      <c r="C889" s="52" t="s">
        <v>1753</v>
      </c>
      <c r="D889" s="244"/>
      <c r="E889" s="244"/>
      <c r="F889" s="54" t="str">
        <f t="shared" si="190"/>
        <v>-</v>
      </c>
    </row>
    <row r="890" spans="1:6" ht="22.8"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2.8"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2.8" x14ac:dyDescent="0.2">
      <c r="A910" s="55">
        <v>84761</v>
      </c>
      <c r="B910" s="234" t="s">
        <v>1794</v>
      </c>
      <c r="C910" s="52" t="s">
        <v>1795</v>
      </c>
      <c r="D910" s="244"/>
      <c r="E910" s="244"/>
      <c r="F910" s="54" t="str">
        <f t="shared" si="190"/>
        <v>-</v>
      </c>
    </row>
    <row r="911" spans="1:6" ht="22.8" x14ac:dyDescent="0.2">
      <c r="A911" s="55">
        <v>84762</v>
      </c>
      <c r="B911" s="234" t="s">
        <v>1796</v>
      </c>
      <c r="C911" s="52" t="s">
        <v>1797</v>
      </c>
      <c r="D911" s="244"/>
      <c r="E911" s="244"/>
      <c r="F911" s="54" t="str">
        <f t="shared" si="190"/>
        <v>-</v>
      </c>
    </row>
    <row r="912" spans="1:6" ht="22.8" x14ac:dyDescent="0.2">
      <c r="A912" s="55" t="s">
        <v>1798</v>
      </c>
      <c r="B912" s="87" t="s">
        <v>1799</v>
      </c>
      <c r="C912" s="52" t="s">
        <v>1798</v>
      </c>
      <c r="D912" s="244"/>
      <c r="E912" s="244"/>
      <c r="F912" s="54" t="str">
        <f t="shared" si="190"/>
        <v>-</v>
      </c>
    </row>
    <row r="913" spans="1:6" ht="22.8"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2.8"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12"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12" x14ac:dyDescent="0.2">
      <c r="A921" s="55">
        <v>51532</v>
      </c>
      <c r="B921" s="87" t="s">
        <v>1816</v>
      </c>
      <c r="C921" s="52" t="s">
        <v>1817</v>
      </c>
      <c r="D921" s="244"/>
      <c r="E921" s="244"/>
      <c r="F921" s="54" t="str">
        <f t="shared" si="190"/>
        <v>-</v>
      </c>
    </row>
    <row r="922" spans="1:6" ht="22.8" x14ac:dyDescent="0.2">
      <c r="A922" s="55">
        <v>51542</v>
      </c>
      <c r="B922" s="87" t="s">
        <v>1818</v>
      </c>
      <c r="C922" s="52" t="s">
        <v>1819</v>
      </c>
      <c r="D922" s="244"/>
      <c r="E922" s="244"/>
      <c r="F922" s="54" t="str">
        <f t="shared" si="190"/>
        <v>-</v>
      </c>
    </row>
    <row r="923" spans="1:6" ht="22.8" x14ac:dyDescent="0.2">
      <c r="A923" s="55">
        <v>51552</v>
      </c>
      <c r="B923" s="234" t="s">
        <v>1820</v>
      </c>
      <c r="C923" s="52" t="s">
        <v>1821</v>
      </c>
      <c r="D923" s="244"/>
      <c r="E923" s="244"/>
      <c r="F923" s="54" t="str">
        <f t="shared" si="190"/>
        <v>-</v>
      </c>
    </row>
    <row r="924" spans="1:6" ht="12" x14ac:dyDescent="0.2">
      <c r="A924" s="55">
        <v>51631</v>
      </c>
      <c r="B924" s="87" t="s">
        <v>1822</v>
      </c>
      <c r="C924" s="52" t="s">
        <v>1823</v>
      </c>
      <c r="D924" s="244"/>
      <c r="E924" s="244"/>
      <c r="F924" s="54" t="str">
        <f t="shared" si="190"/>
        <v>-</v>
      </c>
    </row>
    <row r="925" spans="1:6" ht="12"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2.8" x14ac:dyDescent="0.2">
      <c r="A938" s="55">
        <v>51761</v>
      </c>
      <c r="B938" s="87" t="s">
        <v>1850</v>
      </c>
      <c r="C938" s="52" t="s">
        <v>1851</v>
      </c>
      <c r="D938" s="244"/>
      <c r="E938" s="244"/>
      <c r="F938" s="54" t="str">
        <f t="shared" si="190"/>
        <v>-</v>
      </c>
    </row>
    <row r="939" spans="1:6" ht="22.8" x14ac:dyDescent="0.2">
      <c r="A939" s="55">
        <v>51762</v>
      </c>
      <c r="B939" s="87" t="s">
        <v>1852</v>
      </c>
      <c r="C939" s="52" t="s">
        <v>1853</v>
      </c>
      <c r="D939" s="244"/>
      <c r="E939" s="244"/>
      <c r="F939" s="54" t="str">
        <f t="shared" si="190"/>
        <v>-</v>
      </c>
    </row>
    <row r="940" spans="1:6" ht="22.8" x14ac:dyDescent="0.2">
      <c r="A940" s="55">
        <v>51771</v>
      </c>
      <c r="B940" s="87" t="s">
        <v>1854</v>
      </c>
      <c r="C940" s="52" t="s">
        <v>1855</v>
      </c>
      <c r="D940" s="244"/>
      <c r="E940" s="244"/>
      <c r="F940" s="54" t="str">
        <f t="shared" si="190"/>
        <v>-</v>
      </c>
    </row>
    <row r="941" spans="1:6" ht="22.8" x14ac:dyDescent="0.2">
      <c r="A941" s="55">
        <v>51772</v>
      </c>
      <c r="B941" s="87" t="s">
        <v>1856</v>
      </c>
      <c r="C941" s="52" t="s">
        <v>1857</v>
      </c>
      <c r="D941" s="244"/>
      <c r="E941" s="244"/>
      <c r="F941" s="54" t="str">
        <f t="shared" si="190"/>
        <v>-</v>
      </c>
    </row>
    <row r="942" spans="1:6" ht="12" x14ac:dyDescent="0.2">
      <c r="A942" s="55">
        <v>54132</v>
      </c>
      <c r="B942" s="87" t="s">
        <v>1858</v>
      </c>
      <c r="C942" s="52" t="s">
        <v>1859</v>
      </c>
      <c r="D942" s="244"/>
      <c r="E942" s="244"/>
      <c r="F942" s="54" t="str">
        <f t="shared" si="190"/>
        <v>-</v>
      </c>
    </row>
    <row r="943" spans="1:6" ht="12"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12" x14ac:dyDescent="0.2">
      <c r="A945" s="55">
        <v>54162</v>
      </c>
      <c r="B945" s="87" t="s">
        <v>1864</v>
      </c>
      <c r="C945" s="52" t="s">
        <v>1865</v>
      </c>
      <c r="D945" s="244"/>
      <c r="E945" s="244"/>
      <c r="F945" s="54" t="str">
        <f t="shared" si="190"/>
        <v>-</v>
      </c>
    </row>
    <row r="946" spans="1:6" ht="22.8" x14ac:dyDescent="0.2">
      <c r="A946" s="55">
        <v>54221</v>
      </c>
      <c r="B946" s="234" t="s">
        <v>1866</v>
      </c>
      <c r="C946" s="52" t="s">
        <v>1867</v>
      </c>
      <c r="D946" s="244"/>
      <c r="E946" s="244"/>
      <c r="F946" s="54" t="str">
        <f t="shared" si="190"/>
        <v>-</v>
      </c>
    </row>
    <row r="947" spans="1:6" ht="22.8" x14ac:dyDescent="0.2">
      <c r="A947" s="55">
        <v>54222</v>
      </c>
      <c r="B947" s="234" t="s">
        <v>1868</v>
      </c>
      <c r="C947" s="52" t="s">
        <v>1869</v>
      </c>
      <c r="D947" s="244"/>
      <c r="E947" s="244"/>
      <c r="F947" s="54" t="str">
        <f t="shared" si="190"/>
        <v>-</v>
      </c>
    </row>
    <row r="948" spans="1:6" ht="12" x14ac:dyDescent="0.2">
      <c r="A948" s="55" t="s">
        <v>1870</v>
      </c>
      <c r="B948" s="87" t="s">
        <v>1871</v>
      </c>
      <c r="C948" s="52" t="s">
        <v>1870</v>
      </c>
      <c r="D948" s="244"/>
      <c r="E948" s="244"/>
      <c r="F948" s="54" t="str">
        <f t="shared" si="190"/>
        <v>-</v>
      </c>
    </row>
    <row r="949" spans="1:6" ht="22.8" x14ac:dyDescent="0.2">
      <c r="A949" s="55">
        <v>54232</v>
      </c>
      <c r="B949" s="234" t="s">
        <v>1872</v>
      </c>
      <c r="C949" s="52" t="s">
        <v>1873</v>
      </c>
      <c r="D949" s="244"/>
      <c r="E949" s="244"/>
      <c r="F949" s="54" t="str">
        <f t="shared" si="190"/>
        <v>-</v>
      </c>
    </row>
    <row r="950" spans="1:6" ht="22.8" x14ac:dyDescent="0.2">
      <c r="A950" s="55">
        <v>54242</v>
      </c>
      <c r="B950" s="87" t="s">
        <v>1874</v>
      </c>
      <c r="C950" s="52" t="s">
        <v>1875</v>
      </c>
      <c r="D950" s="244"/>
      <c r="E950" s="244"/>
      <c r="F950" s="54" t="str">
        <f t="shared" si="190"/>
        <v>-</v>
      </c>
    </row>
    <row r="951" spans="1:6" ht="22.8" x14ac:dyDescent="0.2">
      <c r="A951" s="55" t="s">
        <v>1876</v>
      </c>
      <c r="B951" s="87" t="s">
        <v>1877</v>
      </c>
      <c r="C951" s="52" t="s">
        <v>1876</v>
      </c>
      <c r="D951" s="244"/>
      <c r="E951" s="244"/>
      <c r="F951" s="54" t="str">
        <f t="shared" si="190"/>
        <v>-</v>
      </c>
    </row>
    <row r="952" spans="1:6" ht="22.8" x14ac:dyDescent="0.2">
      <c r="A952" s="55">
        <v>54312</v>
      </c>
      <c r="B952" s="234" t="s">
        <v>1878</v>
      </c>
      <c r="C952" s="52" t="s">
        <v>1879</v>
      </c>
      <c r="D952" s="244"/>
      <c r="E952" s="244"/>
      <c r="F952" s="54" t="str">
        <f t="shared" si="190"/>
        <v>-</v>
      </c>
    </row>
    <row r="953" spans="1:6" ht="22.8" x14ac:dyDescent="0.2">
      <c r="A953" s="55">
        <v>54431</v>
      </c>
      <c r="B953" s="87" t="s">
        <v>1880</v>
      </c>
      <c r="C953" s="52" t="s">
        <v>1881</v>
      </c>
      <c r="D953" s="244"/>
      <c r="E953" s="244"/>
      <c r="F953" s="54" t="str">
        <f t="shared" si="190"/>
        <v>-</v>
      </c>
    </row>
    <row r="954" spans="1:6" ht="22.8" x14ac:dyDescent="0.2">
      <c r="A954" s="55">
        <v>54432</v>
      </c>
      <c r="B954" s="87" t="s">
        <v>1882</v>
      </c>
      <c r="C954" s="52" t="s">
        <v>1883</v>
      </c>
      <c r="D954" s="244"/>
      <c r="E954" s="244"/>
      <c r="F954" s="54" t="str">
        <f t="shared" si="190"/>
        <v>-</v>
      </c>
    </row>
    <row r="955" spans="1:6" ht="22.8" x14ac:dyDescent="0.2">
      <c r="A955" s="55" t="s">
        <v>1884</v>
      </c>
      <c r="B955" s="87" t="s">
        <v>1885</v>
      </c>
      <c r="C955" s="52" t="s">
        <v>1884</v>
      </c>
      <c r="D955" s="244"/>
      <c r="E955" s="244"/>
      <c r="F955" s="54" t="str">
        <f t="shared" si="190"/>
        <v>-</v>
      </c>
    </row>
    <row r="956" spans="1:6" ht="22.8" x14ac:dyDescent="0.2">
      <c r="A956" s="55">
        <v>54442</v>
      </c>
      <c r="B956" s="87" t="s">
        <v>1886</v>
      </c>
      <c r="C956" s="52" t="s">
        <v>1887</v>
      </c>
      <c r="D956" s="244"/>
      <c r="E956" s="244"/>
      <c r="F956" s="54" t="str">
        <f t="shared" si="190"/>
        <v>-</v>
      </c>
    </row>
    <row r="957" spans="1:6" ht="22.8" x14ac:dyDescent="0.2">
      <c r="A957" s="55">
        <v>54452</v>
      </c>
      <c r="B957" s="87" t="s">
        <v>1888</v>
      </c>
      <c r="C957" s="52" t="s">
        <v>1889</v>
      </c>
      <c r="D957" s="244"/>
      <c r="E957" s="244"/>
      <c r="F957" s="54" t="str">
        <f t="shared" si="190"/>
        <v>-</v>
      </c>
    </row>
    <row r="958" spans="1:6" ht="22.8" x14ac:dyDescent="0.2">
      <c r="A958" s="55" t="s">
        <v>1890</v>
      </c>
      <c r="B958" s="87" t="s">
        <v>1891</v>
      </c>
      <c r="C958" s="52" t="s">
        <v>1890</v>
      </c>
      <c r="D958" s="244"/>
      <c r="E958" s="244"/>
      <c r="F958" s="54" t="str">
        <f t="shared" si="190"/>
        <v>-</v>
      </c>
    </row>
    <row r="959" spans="1:6" ht="12" x14ac:dyDescent="0.2">
      <c r="A959" s="55">
        <v>54461</v>
      </c>
      <c r="B959" s="87" t="s">
        <v>1892</v>
      </c>
      <c r="C959" s="52" t="s">
        <v>1893</v>
      </c>
      <c r="D959" s="244"/>
      <c r="E959" s="244"/>
      <c r="F959" s="54" t="str">
        <f t="shared" si="190"/>
        <v>-</v>
      </c>
    </row>
    <row r="960" spans="1:6" ht="12"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2.8" x14ac:dyDescent="0.2">
      <c r="A962" s="55">
        <v>54472</v>
      </c>
      <c r="B962" s="234" t="s">
        <v>1898</v>
      </c>
      <c r="C962" s="52" t="s">
        <v>1899</v>
      </c>
      <c r="D962" s="244"/>
      <c r="E962" s="244"/>
      <c r="F962" s="54" t="str">
        <f t="shared" si="190"/>
        <v>-</v>
      </c>
    </row>
    <row r="963" spans="1:6" ht="22.8" x14ac:dyDescent="0.2">
      <c r="A963" s="55">
        <v>54482</v>
      </c>
      <c r="B963" s="234" t="s">
        <v>1900</v>
      </c>
      <c r="C963" s="52" t="s">
        <v>1901</v>
      </c>
      <c r="D963" s="244"/>
      <c r="E963" s="244"/>
      <c r="F963" s="54" t="str">
        <f t="shared" si="190"/>
        <v>-</v>
      </c>
    </row>
    <row r="964" spans="1:6" ht="22.8" x14ac:dyDescent="0.2">
      <c r="A964" s="55" t="s">
        <v>1902</v>
      </c>
      <c r="B964" s="234" t="s">
        <v>1903</v>
      </c>
      <c r="C964" s="52" t="s">
        <v>1902</v>
      </c>
      <c r="D964" s="244"/>
      <c r="E964" s="244"/>
      <c r="F964" s="54" t="str">
        <f t="shared" si="190"/>
        <v>-</v>
      </c>
    </row>
    <row r="965" spans="1:6" ht="22.8"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2.8"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12" x14ac:dyDescent="0.2">
      <c r="A976" s="55">
        <v>54751</v>
      </c>
      <c r="B976" s="87" t="s">
        <v>1926</v>
      </c>
      <c r="C976" s="52" t="s">
        <v>1927</v>
      </c>
      <c r="D976" s="244"/>
      <c r="E976" s="244"/>
      <c r="F976" s="54" t="str">
        <f t="shared" si="190"/>
        <v>-</v>
      </c>
    </row>
    <row r="977" spans="1:6" ht="12" x14ac:dyDescent="0.2">
      <c r="A977" s="55">
        <v>54752</v>
      </c>
      <c r="B977" s="87" t="s">
        <v>1928</v>
      </c>
      <c r="C977" s="52" t="s">
        <v>1929</v>
      </c>
      <c r="D977" s="244"/>
      <c r="E977" s="244"/>
      <c r="F977" s="54" t="str">
        <f t="shared" si="190"/>
        <v>-</v>
      </c>
    </row>
    <row r="978" spans="1:6" ht="22.8" x14ac:dyDescent="0.2">
      <c r="A978" s="55">
        <v>54761</v>
      </c>
      <c r="B978" s="87" t="s">
        <v>1930</v>
      </c>
      <c r="C978" s="52" t="s">
        <v>1931</v>
      </c>
      <c r="D978" s="244"/>
      <c r="E978" s="244"/>
      <c r="F978" s="54" t="str">
        <f t="shared" si="190"/>
        <v>-</v>
      </c>
    </row>
    <row r="979" spans="1:6" ht="22.8" x14ac:dyDescent="0.2">
      <c r="A979" s="55">
        <v>54762</v>
      </c>
      <c r="B979" s="87" t="s">
        <v>1932</v>
      </c>
      <c r="C979" s="52" t="s">
        <v>1933</v>
      </c>
      <c r="D979" s="244"/>
      <c r="E979" s="244"/>
      <c r="F979" s="54" t="str">
        <f t="shared" si="190"/>
        <v>-</v>
      </c>
    </row>
    <row r="980" spans="1:6" ht="22.8" x14ac:dyDescent="0.2">
      <c r="A980" s="55">
        <v>54771</v>
      </c>
      <c r="B980" s="87" t="s">
        <v>1934</v>
      </c>
      <c r="C980" s="52" t="s">
        <v>1935</v>
      </c>
      <c r="D980" s="244"/>
      <c r="E980" s="244"/>
      <c r="F980" s="54" t="str">
        <f t="shared" ref="F980:F982" si="191">IF(D980&lt;&gt;0,IF(E980/D980&gt;=100,"&gt;&gt;100",E980/D980*100),"-")</f>
        <v>-</v>
      </c>
    </row>
    <row r="981" spans="1:6" ht="22.8" x14ac:dyDescent="0.2">
      <c r="A981" s="55">
        <v>54772</v>
      </c>
      <c r="B981" s="87" t="s">
        <v>1936</v>
      </c>
      <c r="C981" s="52" t="s">
        <v>1937</v>
      </c>
      <c r="D981" s="244"/>
      <c r="E981" s="244"/>
      <c r="F981" s="54" t="str">
        <f t="shared" si="191"/>
        <v>-</v>
      </c>
    </row>
    <row r="982" spans="1:6" ht="22.8" x14ac:dyDescent="0.2">
      <c r="A982" s="57">
        <v>55312</v>
      </c>
      <c r="B982" s="235" t="s">
        <v>1938</v>
      </c>
      <c r="C982" s="58" t="s">
        <v>1939</v>
      </c>
      <c r="D982" s="245"/>
      <c r="E982" s="245"/>
      <c r="F982" s="59" t="str">
        <f t="shared" si="191"/>
        <v>-</v>
      </c>
    </row>
    <row r="983" spans="1:6" ht="20.100000000000001" customHeight="1" x14ac:dyDescent="0.25">
      <c r="A983" s="350" t="s">
        <v>1940</v>
      </c>
      <c r="B983" s="351"/>
      <c r="C983" s="68"/>
      <c r="D983" s="75"/>
      <c r="E983" s="75"/>
      <c r="F983" s="76"/>
    </row>
    <row r="984" spans="1:6" ht="39" customHeight="1" x14ac:dyDescent="0.2">
      <c r="A984" s="202" t="s">
        <v>1941</v>
      </c>
      <c r="B984" s="198" t="s">
        <v>39</v>
      </c>
      <c r="C984" s="222" t="s">
        <v>40</v>
      </c>
      <c r="D984" s="67" t="s">
        <v>1942</v>
      </c>
      <c r="E984" s="69" t="s">
        <v>1943</v>
      </c>
      <c r="F984" s="67" t="s">
        <v>50</v>
      </c>
    </row>
    <row r="985" spans="1:6" ht="24" x14ac:dyDescent="0.2">
      <c r="A985" s="70" t="s">
        <v>1944</v>
      </c>
      <c r="B985" s="192" t="s">
        <v>1945</v>
      </c>
      <c r="C985" s="71" t="s">
        <v>1946</v>
      </c>
      <c r="D985" s="246"/>
      <c r="E985" s="246"/>
      <c r="F985" s="65" t="str">
        <f t="shared" ref="F985:F992" si="192">IF(D985&lt;&gt;0,IF(E985/D985&gt;=100,"&gt;&gt;100",E985/D985*100),"-")</f>
        <v>-</v>
      </c>
    </row>
    <row r="986" spans="1:6" ht="12" x14ac:dyDescent="0.2">
      <c r="A986" s="55" t="s">
        <v>1947</v>
      </c>
      <c r="B986" s="87" t="s">
        <v>1948</v>
      </c>
      <c r="C986" s="52" t="s">
        <v>1947</v>
      </c>
      <c r="D986" s="247"/>
      <c r="E986" s="247"/>
      <c r="F986" s="54" t="str">
        <f t="shared" si="192"/>
        <v>-</v>
      </c>
    </row>
    <row r="987" spans="1:6" ht="22.8" x14ac:dyDescent="0.2">
      <c r="A987" s="55" t="s">
        <v>1949</v>
      </c>
      <c r="B987" s="87" t="s">
        <v>1950</v>
      </c>
      <c r="C987" s="52" t="s">
        <v>1949</v>
      </c>
      <c r="D987" s="247"/>
      <c r="E987" s="247"/>
      <c r="F987" s="54" t="str">
        <f t="shared" si="192"/>
        <v>-</v>
      </c>
    </row>
    <row r="988" spans="1:6" ht="22.8"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2.8"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0" workbookViewId="0">
      <selection activeCell="C254" sqref="C254"/>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8"/>
      <c r="B1" s="299"/>
      <c r="C1" s="298"/>
      <c r="D1" s="300"/>
      <c r="E1" s="300"/>
      <c r="F1" s="300"/>
    </row>
    <row r="2" spans="1:25" ht="50.1" customHeight="1" x14ac:dyDescent="0.3">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5">
      <c r="A3" s="301" t="s">
        <v>47</v>
      </c>
      <c r="B3" s="302" t="s">
        <v>39</v>
      </c>
      <c r="C3" s="303" t="s">
        <v>40</v>
      </c>
      <c r="D3" s="304" t="s">
        <v>1962</v>
      </c>
      <c r="E3" s="302" t="s">
        <v>1963</v>
      </c>
      <c r="F3" s="305" t="s">
        <v>50</v>
      </c>
    </row>
    <row r="4" spans="1:25" s="226" customFormat="1" ht="12" customHeight="1" x14ac:dyDescent="0.25">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9" t="s">
        <v>1964</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282224.95999999996</v>
      </c>
      <c r="E6" s="231">
        <f t="shared" si="0"/>
        <v>290804.04999999993</v>
      </c>
      <c r="F6" s="232">
        <f t="shared" ref="F6:F260" si="1">IF(D6&gt;0,IF(E6/D6&gt;=100,"&gt;&gt;100",E6/D6*100),"-")</f>
        <v>103.03980555086267</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177909.84</v>
      </c>
      <c r="E7" s="106">
        <f t="shared" si="2"/>
        <v>163811.69999999995</v>
      </c>
      <c r="F7" s="95">
        <f t="shared" si="1"/>
        <v>92.075682829010447</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1977</v>
      </c>
      <c r="B12" s="88" t="s">
        <v>1978</v>
      </c>
      <c r="C12" s="94" t="s">
        <v>1977</v>
      </c>
      <c r="D12" s="106">
        <f t="shared" ref="D12:E12" si="3">D13+D19+D29+D35+D41+D45</f>
        <v>177909.84</v>
      </c>
      <c r="E12" s="106">
        <f t="shared" si="3"/>
        <v>163811.69999999995</v>
      </c>
      <c r="F12" s="95">
        <f t="shared" si="1"/>
        <v>92.075682829010447</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108773.29</v>
      </c>
      <c r="E13" s="106">
        <f t="shared" si="4"/>
        <v>105429.97999999998</v>
      </c>
      <c r="F13" s="95">
        <f t="shared" si="1"/>
        <v>96.926350209688422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222887.08</v>
      </c>
      <c r="E15" s="249">
        <v>222887.08</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114113.79</v>
      </c>
      <c r="E18" s="249">
        <v>117457.1</v>
      </c>
      <c r="F18" s="95">
        <f t="shared" si="1"/>
        <v>102.92980366351867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69127.020000000019</v>
      </c>
      <c r="E19" s="106">
        <f t="shared" si="5"/>
        <v>58381.719999999972</v>
      </c>
      <c r="F19" s="95">
        <f t="shared" si="1"/>
        <v>84.455716447779693</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12396.4</v>
      </c>
      <c r="E20" s="249">
        <v>15758.9</v>
      </c>
      <c r="F20" s="95">
        <f t="shared" si="1"/>
        <v>127.12481042883417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1498.71</v>
      </c>
      <c r="E21" s="249">
        <v>1498.71</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9361.01</v>
      </c>
      <c r="E22" s="249">
        <v>9361.01</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325155.75</v>
      </c>
      <c r="E26" s="249">
        <v>338902.91</v>
      </c>
      <c r="F26" s="95">
        <f t="shared" si="1"/>
        <v>104.2278692595779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279284.84999999998</v>
      </c>
      <c r="E28" s="249">
        <v>307139.81</v>
      </c>
      <c r="F28" s="95">
        <f t="shared" si="1"/>
        <v>109.97367383157375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2009</v>
      </c>
      <c r="B35" s="88" t="s">
        <v>2010</v>
      </c>
      <c r="C35" s="94" t="s">
        <v>2009</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9.5299999999999727</v>
      </c>
      <c r="E41" s="106">
        <f t="shared" si="8"/>
        <v>0</v>
      </c>
      <c r="F41" s="95">
        <f t="shared" si="1"/>
        <v>0</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1454.17</v>
      </c>
      <c r="E42" s="249">
        <v>1454.17</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1444.64</v>
      </c>
      <c r="E44" s="249">
        <v>1454.17</v>
      </c>
      <c r="F44" s="95">
        <f t="shared" si="1"/>
        <v>100.65967992025695</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252.04</v>
      </c>
      <c r="E47" s="249">
        <v>252.04</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413.06</v>
      </c>
      <c r="E48" s="249">
        <v>413.06</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16258.54</v>
      </c>
      <c r="E49" s="249">
        <v>16258.54</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16923.64</v>
      </c>
      <c r="E50" s="249">
        <v>16923.64</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31392.99</v>
      </c>
      <c r="E54" s="249">
        <v>32347.77</v>
      </c>
      <c r="F54" s="95">
        <f t="shared" si="1"/>
        <v>103.04137962009989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31392.99</v>
      </c>
      <c r="E55" s="249">
        <v>32347.77</v>
      </c>
      <c r="F55" s="95">
        <f t="shared" si="1"/>
        <v>103.04137962009989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104315.12</v>
      </c>
      <c r="E68" s="106">
        <f t="shared" si="13"/>
        <v>126992.35</v>
      </c>
      <c r="F68" s="95">
        <f t="shared" si="1"/>
        <v>121.73915919379665</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 t="shared" ref="D69:E69" si="14">+D70+D75+D76+D77</f>
        <v>22898.58</v>
      </c>
      <c r="E69" s="106">
        <f t="shared" si="14"/>
        <v>29046.31</v>
      </c>
      <c r="F69" s="95">
        <f t="shared" si="1"/>
        <v>126.84764732136229</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22808.11</v>
      </c>
      <c r="E70" s="106">
        <f t="shared" si="15"/>
        <v>28925.9</v>
      </c>
      <c r="F70" s="95">
        <f t="shared" si="1"/>
        <v>126.82287133830906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22808.11</v>
      </c>
      <c r="E72" s="249">
        <v>28925.9</v>
      </c>
      <c r="F72" s="95">
        <f t="shared" si="1"/>
        <v>126.82287133830906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90.47</v>
      </c>
      <c r="E76" s="249">
        <v>120.41</v>
      </c>
      <c r="F76" s="95">
        <f t="shared" si="1"/>
        <v>133.09384326296009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2085</v>
      </c>
      <c r="B78" s="88" t="s">
        <v>2086</v>
      </c>
      <c r="C78" s="94" t="s">
        <v>2085</v>
      </c>
      <c r="D78" s="106">
        <f>D79+SUM(D82:D84)-D85+D86</f>
        <v>656.7</v>
      </c>
      <c r="E78" s="106">
        <f>E79+SUM(E82:E84)-E85+E86</f>
        <v>15686.27</v>
      </c>
      <c r="F78" s="95">
        <f t="shared" si="1"/>
        <v>2388.6508299071115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656.7</v>
      </c>
      <c r="E86" s="249">
        <v>15686.27</v>
      </c>
      <c r="F86" s="95">
        <f t="shared" si="1"/>
        <v>2388.6508299071115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2199</v>
      </c>
      <c r="B140" s="233" t="s">
        <v>1170</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8748.49</v>
      </c>
      <c r="E146" s="106">
        <f t="shared" si="26"/>
        <v>7705.4</v>
      </c>
      <c r="F146" s="95">
        <f t="shared" si="1"/>
        <v>88.076913844560607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2233</v>
      </c>
      <c r="B159" s="233" t="s">
        <v>2234</v>
      </c>
      <c r="C159" s="94" t="s">
        <v>2233</v>
      </c>
      <c r="D159" s="249">
        <v>8748.49</v>
      </c>
      <c r="E159" s="249">
        <v>7705.4</v>
      </c>
      <c r="F159" s="95">
        <f t="shared" si="1"/>
        <v>88.076913844560607</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 t="shared" ref="D170:E170" si="29">SUM(D171:D173)</f>
        <v>72011.349999999991</v>
      </c>
      <c r="E170" s="106">
        <f t="shared" si="29"/>
        <v>74554.37</v>
      </c>
      <c r="F170" s="95">
        <f t="shared" si="1"/>
        <v>103.53141553380128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768.87</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71242.48</v>
      </c>
      <c r="E173" s="249">
        <v>74554.37</v>
      </c>
      <c r="F173" s="95">
        <f t="shared" si="1"/>
        <v>104.64875731445619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4" t="s">
        <v>2262</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282224.95999999996</v>
      </c>
      <c r="E175" s="106">
        <f t="shared" si="30"/>
        <v>290804.05</v>
      </c>
      <c r="F175" s="95">
        <f t="shared" si="1"/>
        <v>103.0398055508627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78930.569999999992</v>
      </c>
      <c r="E176" s="106">
        <f t="shared" si="31"/>
        <v>99978.540000000008</v>
      </c>
      <c r="F176" s="95">
        <f t="shared" si="1"/>
        <v>126.66643608427005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78930.569999999992</v>
      </c>
      <c r="E177" s="106">
        <f t="shared" si="32"/>
        <v>88478.66</v>
      </c>
      <c r="F177" s="95">
        <f t="shared" si="1"/>
        <v>112.09682129496849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70489.87</v>
      </c>
      <c r="E178" s="249">
        <v>75697.8</v>
      </c>
      <c r="F178" s="95">
        <f t="shared" si="1"/>
        <v>107.38819634651051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8146.37</v>
      </c>
      <c r="E179" s="249">
        <v>12442.08</v>
      </c>
      <c r="F179" s="95">
        <f t="shared" si="1"/>
        <v>152.73158474265225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294.33</v>
      </c>
      <c r="E180" s="106">
        <f t="shared" si="33"/>
        <v>338.78</v>
      </c>
      <c r="F180" s="95">
        <f t="shared" si="1"/>
        <v>115.10209628648116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294.33</v>
      </c>
      <c r="E183" s="249">
        <v>338.78</v>
      </c>
      <c r="F183" s="95">
        <f t="shared" si="1"/>
        <v>115.10209628648116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v>11499.88</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203294.38999999998</v>
      </c>
      <c r="E237" s="106">
        <f t="shared" si="41"/>
        <v>190825.50999999998</v>
      </c>
      <c r="F237" s="95">
        <f t="shared" si="1"/>
        <v>93.866589235443243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177909.83</v>
      </c>
      <c r="E238" s="106">
        <f t="shared" si="42"/>
        <v>163811.69</v>
      </c>
      <c r="F238" s="95">
        <f t="shared" si="1"/>
        <v>92.07568238359849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177909.83</v>
      </c>
      <c r="E239" s="106">
        <f t="shared" si="43"/>
        <v>163811.69</v>
      </c>
      <c r="F239" s="95">
        <f t="shared" si="1"/>
        <v>92.07568238359849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177909.83</v>
      </c>
      <c r="E240" s="249">
        <v>163811.69</v>
      </c>
      <c r="F240" s="95">
        <f t="shared" si="1"/>
        <v>92.07568238359849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16636.07</v>
      </c>
      <c r="E245" s="106">
        <f t="shared" si="45"/>
        <v>19308.419999999998</v>
      </c>
      <c r="F245" s="95">
        <f t="shared" si="1"/>
        <v>116.06358953767327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18642.97</v>
      </c>
      <c r="E246" s="106">
        <f t="shared" si="46"/>
        <v>19308.419999999998</v>
      </c>
      <c r="F246" s="95">
        <f t="shared" si="1"/>
        <v>103.56944199341626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18642.97</v>
      </c>
      <c r="E247" s="249">
        <v>19308.419999999998</v>
      </c>
      <c r="F247" s="95">
        <f t="shared" si="1"/>
        <v>103.56944199341626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2006.9</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2006.9</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8748.49</v>
      </c>
      <c r="E255" s="249">
        <v>7705.4</v>
      </c>
      <c r="F255" s="95">
        <f t="shared" si="1"/>
        <v>88.076913844560607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8" t="s">
        <v>1289</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8748.49</v>
      </c>
      <c r="E264" s="249">
        <v>7705.4</v>
      </c>
      <c r="F264" s="95">
        <f t="shared" si="50"/>
        <v>88.076913844560607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656.7</v>
      </c>
      <c r="E268" s="249">
        <v>15686.27</v>
      </c>
      <c r="F268" s="95">
        <f t="shared" si="50"/>
        <v>2388.6508299071115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v>145.94</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78930.570000000007</v>
      </c>
      <c r="E288" s="249">
        <v>88332.72</v>
      </c>
      <c r="F288" s="95">
        <f t="shared" si="50"/>
        <v>111.91192461932049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v>11499.88</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7" sqref="E127"/>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3"/>
      <c r="B1" s="294"/>
      <c r="C1" s="293"/>
      <c r="D1" s="295"/>
      <c r="E1" s="295"/>
      <c r="F1" s="296"/>
    </row>
    <row r="2" spans="1:25" ht="50.1" customHeight="1" x14ac:dyDescent="0.3">
      <c r="A2" s="361" t="s">
        <v>2530</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5">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1969</v>
      </c>
      <c r="B5" s="192" t="s">
        <v>2532</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1971</v>
      </c>
      <c r="B6" s="234" t="s">
        <v>2533</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1973</v>
      </c>
      <c r="B10" s="87" t="s">
        <v>2540</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1977</v>
      </c>
      <c r="B22" s="87" t="s">
        <v>2563</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2032</v>
      </c>
      <c r="B28" s="87" t="s">
        <v>2574</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2034</v>
      </c>
      <c r="B35" s="87" t="s">
        <v>2587</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2036</v>
      </c>
      <c r="B36" s="87" t="s">
        <v>2588</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2038</v>
      </c>
      <c r="B39" s="87" t="s">
        <v>2593</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2040</v>
      </c>
      <c r="B74" s="87" t="s">
        <v>2662</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2042</v>
      </c>
      <c r="B75" s="87" t="s">
        <v>2663</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2044</v>
      </c>
      <c r="B76" s="87" t="s">
        <v>2664</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2046</v>
      </c>
      <c r="B77" s="87" t="s">
        <v>2665</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2048</v>
      </c>
      <c r="B78" s="87" t="s">
        <v>2666</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2050</v>
      </c>
      <c r="B79" s="87" t="s">
        <v>2667</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2052</v>
      </c>
      <c r="B80" s="87" t="s">
        <v>2668</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2054</v>
      </c>
      <c r="B81" s="87" t="s">
        <v>2669</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2056</v>
      </c>
      <c r="B82" s="87" t="s">
        <v>2670</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2058</v>
      </c>
      <c r="B83" s="87" t="s">
        <v>2671</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2060</v>
      </c>
      <c r="B84" s="87" t="s">
        <v>2672</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2062</v>
      </c>
      <c r="B85" s="87" t="s">
        <v>2673</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2064</v>
      </c>
      <c r="B86" s="87" t="s">
        <v>2674</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2683</v>
      </c>
      <c r="B91" s="87" t="s">
        <v>1600</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2728</v>
      </c>
      <c r="B114" s="87" t="s">
        <v>2729</v>
      </c>
      <c r="C114" s="185" t="s">
        <v>2728</v>
      </c>
      <c r="D114" s="83">
        <f t="shared" ref="D114:E114" si="22">D115+D118+D121+D122+SUM(D125:D128)</f>
        <v>990155.26</v>
      </c>
      <c r="E114" s="83">
        <f t="shared" si="22"/>
        <v>1127430.51</v>
      </c>
      <c r="F114" s="65">
        <f t="shared" si="1"/>
        <v>113.8640125993978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2730</v>
      </c>
      <c r="B115" s="87" t="s">
        <v>2731</v>
      </c>
      <c r="C115" s="185" t="s">
        <v>2730</v>
      </c>
      <c r="D115" s="83">
        <f t="shared" ref="D115:E115" si="23">SUM(D116:D117)</f>
        <v>909772.74</v>
      </c>
      <c r="E115" s="83">
        <f t="shared" si="23"/>
        <v>1047169.11</v>
      </c>
      <c r="F115" s="65">
        <f t="shared" si="1"/>
        <v>115.10227378323074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2732</v>
      </c>
      <c r="B116" s="87" t="s">
        <v>2733</v>
      </c>
      <c r="C116" s="185" t="s">
        <v>2732</v>
      </c>
      <c r="D116" s="251">
        <v>909772.74</v>
      </c>
      <c r="E116" s="251">
        <v>1047169.11</v>
      </c>
      <c r="F116" s="65">
        <f t="shared" si="1"/>
        <v>115.10227378323074</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2752</v>
      </c>
      <c r="B126" s="87" t="s">
        <v>2753</v>
      </c>
      <c r="C126" s="185" t="s">
        <v>2752</v>
      </c>
      <c r="D126" s="251">
        <v>80382.52</v>
      </c>
      <c r="E126" s="251">
        <v>80261.399999999994</v>
      </c>
      <c r="F126" s="65">
        <f t="shared" si="1"/>
        <v>99.849320474152819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2774</v>
      </c>
      <c r="B137" s="87" t="s">
        <v>1627</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2781</v>
      </c>
      <c r="C141" s="186" t="s">
        <v>2782</v>
      </c>
      <c r="D141" s="108">
        <f t="shared" ref="D141:E141" si="28">D5+D22+D28+D35+D75+D82+D89+D107+D114+D129</f>
        <v>990155.26</v>
      </c>
      <c r="E141" s="108">
        <f t="shared" si="28"/>
        <v>1127430.51</v>
      </c>
      <c r="F141" s="84">
        <f t="shared" si="1"/>
        <v>113.8640125993978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I20" sqref="I20"/>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5" t="s">
        <v>2783</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604</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604</v>
      </c>
      <c r="B8" s="113" t="s">
        <v>2792</v>
      </c>
      <c r="C8" s="94" t="s">
        <v>2793</v>
      </c>
      <c r="D8" s="251">
        <v>0</v>
      </c>
      <c r="E8" s="252">
        <v>0</v>
      </c>
      <c r="F8" s="37"/>
      <c r="G8" s="37"/>
      <c r="H8" s="37"/>
      <c r="I8" s="37"/>
      <c r="J8" s="37"/>
      <c r="K8" s="37"/>
      <c r="L8" s="37"/>
      <c r="M8" s="37"/>
      <c r="N8" s="37"/>
      <c r="O8" s="37"/>
      <c r="P8" s="37"/>
      <c r="Q8" s="37"/>
      <c r="R8" s="37"/>
      <c r="S8" s="37"/>
      <c r="T8" s="37"/>
      <c r="U8" s="37"/>
      <c r="V8" s="37"/>
    </row>
    <row r="9" spans="1:25" ht="13.5" customHeight="1" x14ac:dyDescent="0.25">
      <c r="A9" s="211" t="s">
        <v>604</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5">
      <c r="A10" s="211" t="s">
        <v>604</v>
      </c>
      <c r="B10" s="113" t="s">
        <v>2033</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604</v>
      </c>
      <c r="B11" s="113" t="s">
        <v>387</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604</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604</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13.2" x14ac:dyDescent="0.25">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604</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2.8" x14ac:dyDescent="0.25">
      <c r="A16" s="211" t="s">
        <v>604</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604</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604</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604</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604</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604</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604</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604</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604</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604</v>
      </c>
      <c r="B26" s="113" t="s">
        <v>2033</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604</v>
      </c>
      <c r="B27" s="113" t="s">
        <v>387</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604</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604</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604</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2.8" x14ac:dyDescent="0.25">
      <c r="A32" s="211" t="s">
        <v>604</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604</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604</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604</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604</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604</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604</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604</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604</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604</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604</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604</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604</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5" sqref="D105"/>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9" t="s">
        <v>2854</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2856</v>
      </c>
      <c r="C5" s="187" t="s">
        <v>2857</v>
      </c>
      <c r="D5" s="257">
        <v>78930.570000000007</v>
      </c>
      <c r="E5" s="37"/>
      <c r="F5" s="37"/>
      <c r="G5" s="37"/>
      <c r="H5" s="37"/>
      <c r="I5" s="37"/>
      <c r="J5" s="37"/>
      <c r="K5" s="37"/>
      <c r="L5" s="37"/>
      <c r="M5" s="37"/>
      <c r="N5" s="37"/>
      <c r="O5" s="37"/>
      <c r="P5" s="37"/>
      <c r="Q5" s="37"/>
      <c r="R5" s="37"/>
      <c r="S5" s="37"/>
      <c r="T5" s="37"/>
      <c r="U5" s="37"/>
    </row>
    <row r="6" spans="1:24" ht="24" x14ac:dyDescent="0.25">
      <c r="A6" s="116"/>
      <c r="B6" s="117" t="s">
        <v>2858</v>
      </c>
      <c r="C6" s="188" t="s">
        <v>2859</v>
      </c>
      <c r="D6" s="40">
        <f>D7+D8+D17+D18</f>
        <v>1133236.52</v>
      </c>
      <c r="E6" s="37"/>
      <c r="F6" s="37"/>
      <c r="G6" s="37"/>
      <c r="H6" s="37"/>
      <c r="I6" s="37"/>
      <c r="J6" s="37"/>
      <c r="K6" s="37"/>
      <c r="L6" s="37"/>
      <c r="M6" s="37"/>
      <c r="N6" s="37"/>
      <c r="O6" s="37"/>
      <c r="P6" s="37"/>
      <c r="Q6" s="37"/>
      <c r="R6" s="37"/>
      <c r="S6" s="37"/>
      <c r="T6" s="37"/>
      <c r="U6" s="37"/>
    </row>
    <row r="7" spans="1:24" ht="12.75" customHeight="1" x14ac:dyDescent="0.25">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5">
      <c r="A8" s="116" t="s">
        <v>2267</v>
      </c>
      <c r="B8" s="117" t="s">
        <v>2862</v>
      </c>
      <c r="C8" s="188" t="s">
        <v>2863</v>
      </c>
      <c r="D8" s="40">
        <f>SUM(D9:D16)</f>
        <v>1116126.8600000001</v>
      </c>
      <c r="E8" s="37"/>
      <c r="F8" s="37"/>
      <c r="G8" s="37"/>
      <c r="H8" s="37"/>
      <c r="I8" s="37"/>
      <c r="J8" s="37"/>
      <c r="K8" s="37"/>
      <c r="L8" s="37"/>
      <c r="M8" s="37"/>
      <c r="N8" s="37"/>
      <c r="O8" s="37"/>
      <c r="P8" s="37"/>
      <c r="Q8" s="37"/>
      <c r="R8" s="37"/>
      <c r="S8" s="37"/>
      <c r="T8" s="37"/>
      <c r="U8" s="37"/>
    </row>
    <row r="9" spans="1:24" ht="12.75" customHeight="1" x14ac:dyDescent="0.25">
      <c r="A9" s="86" t="s">
        <v>2269</v>
      </c>
      <c r="B9" s="87" t="s">
        <v>2270</v>
      </c>
      <c r="C9" s="188" t="s">
        <v>2864</v>
      </c>
      <c r="D9" s="258">
        <v>906753.4</v>
      </c>
      <c r="E9" s="37"/>
      <c r="F9" s="37"/>
      <c r="G9" s="37"/>
      <c r="H9" s="37"/>
      <c r="I9" s="37"/>
      <c r="J9" s="37"/>
      <c r="K9" s="37"/>
      <c r="L9" s="37"/>
      <c r="M9" s="37"/>
      <c r="N9" s="37"/>
      <c r="O9" s="37"/>
      <c r="P9" s="37"/>
      <c r="Q9" s="37"/>
      <c r="R9" s="37"/>
      <c r="S9" s="37"/>
      <c r="T9" s="37"/>
      <c r="U9" s="37"/>
    </row>
    <row r="10" spans="1:24" ht="12.75" customHeight="1" x14ac:dyDescent="0.25">
      <c r="A10" s="86" t="s">
        <v>2271</v>
      </c>
      <c r="B10" s="87" t="s">
        <v>2272</v>
      </c>
      <c r="C10" s="188" t="s">
        <v>2865</v>
      </c>
      <c r="D10" s="258">
        <v>206122.94</v>
      </c>
      <c r="E10" s="37"/>
      <c r="F10" s="37"/>
      <c r="G10" s="37"/>
      <c r="H10" s="37"/>
      <c r="I10" s="37"/>
      <c r="J10" s="37"/>
      <c r="K10" s="37"/>
      <c r="L10" s="37"/>
      <c r="M10" s="37"/>
      <c r="N10" s="37"/>
      <c r="O10" s="37"/>
      <c r="P10" s="37"/>
      <c r="Q10" s="37"/>
      <c r="R10" s="37"/>
      <c r="S10" s="37"/>
      <c r="T10" s="37"/>
      <c r="U10" s="37"/>
    </row>
    <row r="11" spans="1:24" ht="12.75" customHeight="1" x14ac:dyDescent="0.25">
      <c r="A11" s="86" t="s">
        <v>2273</v>
      </c>
      <c r="B11" s="87" t="s">
        <v>2866</v>
      </c>
      <c r="C11" s="188" t="s">
        <v>2867</v>
      </c>
      <c r="D11" s="258">
        <v>3250.52</v>
      </c>
      <c r="E11" s="37"/>
      <c r="F11" s="37"/>
      <c r="G11" s="37"/>
      <c r="H11" s="37"/>
      <c r="I11" s="37"/>
      <c r="J11" s="37"/>
      <c r="K11" s="37"/>
      <c r="L11" s="37"/>
      <c r="M11" s="37"/>
      <c r="N11" s="37"/>
      <c r="O11" s="37"/>
      <c r="P11" s="37"/>
      <c r="Q11" s="37"/>
      <c r="R11" s="37"/>
      <c r="S11" s="37"/>
      <c r="T11" s="37"/>
      <c r="U11" s="37"/>
    </row>
    <row r="12" spans="1:24" ht="12.75" customHeight="1" x14ac:dyDescent="0.25">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13.2" x14ac:dyDescent="0.25">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5">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5">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5">
      <c r="A16" s="86" t="s">
        <v>2289</v>
      </c>
      <c r="B16" s="87" t="s">
        <v>2290</v>
      </c>
      <c r="C16" s="188" t="s">
        <v>2873</v>
      </c>
      <c r="D16" s="258"/>
      <c r="E16" s="37"/>
      <c r="F16" s="37"/>
      <c r="G16" s="37"/>
      <c r="H16" s="37"/>
      <c r="I16" s="37"/>
      <c r="J16" s="37"/>
      <c r="K16" s="37"/>
      <c r="L16" s="37"/>
      <c r="M16" s="37"/>
      <c r="N16" s="37"/>
      <c r="O16" s="37"/>
      <c r="P16" s="37"/>
      <c r="Q16" s="37"/>
      <c r="R16" s="37"/>
      <c r="S16" s="37"/>
      <c r="T16" s="37"/>
      <c r="U16" s="37"/>
    </row>
    <row r="17" spans="1:21" ht="12.75" customHeight="1" x14ac:dyDescent="0.25">
      <c r="A17" s="116" t="s">
        <v>2291</v>
      </c>
      <c r="B17" s="117" t="s">
        <v>2292</v>
      </c>
      <c r="C17" s="188" t="s">
        <v>2874</v>
      </c>
      <c r="D17" s="258">
        <v>17109.66</v>
      </c>
      <c r="E17" s="37"/>
      <c r="F17" s="37"/>
      <c r="G17" s="37"/>
      <c r="H17" s="37"/>
      <c r="I17" s="37"/>
      <c r="J17" s="37"/>
      <c r="K17" s="37"/>
      <c r="L17" s="37"/>
      <c r="M17" s="37"/>
      <c r="N17" s="37"/>
      <c r="O17" s="37"/>
      <c r="P17" s="37"/>
      <c r="Q17" s="37"/>
      <c r="R17" s="37"/>
      <c r="S17" s="37"/>
      <c r="T17" s="37"/>
      <c r="U17" s="37"/>
    </row>
    <row r="18" spans="1:21" ht="24" x14ac:dyDescent="0.25">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5">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5">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5">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5">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5">
      <c r="A24" s="86"/>
      <c r="B24" s="117" t="s">
        <v>2890</v>
      </c>
      <c r="C24" s="188" t="s">
        <v>2891</v>
      </c>
      <c r="D24" s="40">
        <f>D25+D26+D35+D36</f>
        <v>1112188.55</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5">
      <c r="A26" s="116" t="s">
        <v>2267</v>
      </c>
      <c r="B26" s="117" t="s">
        <v>2893</v>
      </c>
      <c r="C26" s="188" t="s">
        <v>2894</v>
      </c>
      <c r="D26" s="40">
        <f>SUM(D27:D34)</f>
        <v>1106578.77</v>
      </c>
      <c r="E26" s="37"/>
      <c r="F26" s="37"/>
      <c r="G26" s="37"/>
      <c r="H26" s="37"/>
      <c r="I26" s="37"/>
      <c r="J26" s="37"/>
      <c r="K26" s="37"/>
      <c r="L26" s="37"/>
      <c r="M26" s="37"/>
      <c r="N26" s="37"/>
      <c r="O26" s="37"/>
      <c r="P26" s="37"/>
      <c r="Q26" s="37"/>
      <c r="R26" s="37"/>
      <c r="S26" s="37"/>
      <c r="T26" s="37"/>
      <c r="U26" s="37"/>
    </row>
    <row r="27" spans="1:21" ht="12.75" customHeight="1" x14ac:dyDescent="0.25">
      <c r="A27" s="86" t="s">
        <v>2269</v>
      </c>
      <c r="B27" s="87" t="s">
        <v>2270</v>
      </c>
      <c r="C27" s="188" t="s">
        <v>2895</v>
      </c>
      <c r="D27" s="258">
        <v>901545.47</v>
      </c>
      <c r="E27" s="37"/>
      <c r="F27" s="37"/>
      <c r="G27" s="37"/>
      <c r="H27" s="37"/>
      <c r="I27" s="37"/>
      <c r="J27" s="37"/>
      <c r="K27" s="37"/>
      <c r="L27" s="37"/>
      <c r="M27" s="37"/>
      <c r="N27" s="37"/>
      <c r="O27" s="37"/>
      <c r="P27" s="37"/>
      <c r="Q27" s="37"/>
      <c r="R27" s="37"/>
      <c r="S27" s="37"/>
      <c r="T27" s="37"/>
      <c r="U27" s="37"/>
    </row>
    <row r="28" spans="1:21" ht="12.75" customHeight="1" x14ac:dyDescent="0.25">
      <c r="A28" s="86" t="s">
        <v>2271</v>
      </c>
      <c r="B28" s="87" t="s">
        <v>2272</v>
      </c>
      <c r="C28" s="188" t="s">
        <v>2896</v>
      </c>
      <c r="D28" s="258">
        <v>201827.23</v>
      </c>
      <c r="E28" s="37"/>
      <c r="F28" s="37"/>
      <c r="G28" s="37"/>
      <c r="H28" s="37"/>
      <c r="I28" s="37"/>
      <c r="J28" s="37"/>
      <c r="K28" s="37"/>
      <c r="L28" s="37"/>
      <c r="M28" s="37"/>
      <c r="N28" s="37"/>
      <c r="O28" s="37"/>
      <c r="P28" s="37"/>
      <c r="Q28" s="37"/>
      <c r="R28" s="37"/>
      <c r="S28" s="37"/>
      <c r="T28" s="37"/>
      <c r="U28" s="37"/>
    </row>
    <row r="29" spans="1:21" ht="12.75" customHeight="1" x14ac:dyDescent="0.25">
      <c r="A29" s="86" t="s">
        <v>2273</v>
      </c>
      <c r="B29" s="87" t="s">
        <v>2866</v>
      </c>
      <c r="C29" s="188" t="s">
        <v>2897</v>
      </c>
      <c r="D29" s="258">
        <v>3206.07</v>
      </c>
      <c r="E29" s="37"/>
      <c r="F29" s="37"/>
      <c r="G29" s="37"/>
      <c r="H29" s="37"/>
      <c r="I29" s="37"/>
      <c r="J29" s="37"/>
      <c r="K29" s="37"/>
      <c r="L29" s="37"/>
      <c r="M29" s="37"/>
      <c r="N29" s="37"/>
      <c r="O29" s="37"/>
      <c r="P29" s="37"/>
      <c r="Q29" s="37"/>
      <c r="R29" s="37"/>
      <c r="S29" s="37"/>
      <c r="T29" s="37"/>
      <c r="U29" s="37"/>
    </row>
    <row r="30" spans="1:21" ht="12.75" customHeight="1" x14ac:dyDescent="0.25">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13.2" x14ac:dyDescent="0.25">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5">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5">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5">
      <c r="A34" s="86" t="s">
        <v>2289</v>
      </c>
      <c r="B34" s="87" t="s">
        <v>2290</v>
      </c>
      <c r="C34" s="188" t="s">
        <v>2902</v>
      </c>
      <c r="D34" s="258"/>
      <c r="E34" s="37"/>
      <c r="F34" s="37"/>
      <c r="G34" s="37"/>
      <c r="H34" s="37"/>
      <c r="I34" s="37"/>
      <c r="J34" s="37"/>
      <c r="K34" s="37"/>
      <c r="L34" s="37"/>
      <c r="M34" s="37"/>
      <c r="N34" s="37"/>
      <c r="O34" s="37"/>
      <c r="P34" s="37"/>
      <c r="Q34" s="37"/>
      <c r="R34" s="37"/>
      <c r="S34" s="37"/>
      <c r="T34" s="37"/>
      <c r="U34" s="37"/>
    </row>
    <row r="35" spans="1:21" ht="12.75" customHeight="1" x14ac:dyDescent="0.25">
      <c r="A35" s="116" t="s">
        <v>2291</v>
      </c>
      <c r="B35" s="117" t="s">
        <v>2292</v>
      </c>
      <c r="C35" s="188" t="s">
        <v>2903</v>
      </c>
      <c r="D35" s="258">
        <v>5609.78</v>
      </c>
      <c r="E35" s="37"/>
      <c r="F35" s="37"/>
      <c r="G35" s="37"/>
      <c r="H35" s="37"/>
      <c r="I35" s="37"/>
      <c r="J35" s="37"/>
      <c r="K35" s="37"/>
      <c r="L35" s="37"/>
      <c r="M35" s="37"/>
      <c r="N35" s="37"/>
      <c r="O35" s="37"/>
      <c r="P35" s="37"/>
      <c r="Q35" s="37"/>
      <c r="R35" s="37"/>
      <c r="S35" s="37"/>
      <c r="T35" s="37"/>
      <c r="U35" s="37"/>
    </row>
    <row r="36" spans="1:21" ht="36" x14ac:dyDescent="0.25">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5">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5">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5">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5">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5">
      <c r="A42" s="86"/>
      <c r="B42" s="117" t="s">
        <v>2912</v>
      </c>
      <c r="C42" s="188" t="s">
        <v>2913</v>
      </c>
      <c r="D42" s="40">
        <f>D5+D6-D24</f>
        <v>99978.540000000037</v>
      </c>
      <c r="E42" s="37"/>
      <c r="F42" s="37"/>
      <c r="G42" s="37"/>
      <c r="H42" s="37"/>
      <c r="I42" s="37"/>
      <c r="J42" s="37"/>
      <c r="K42" s="37"/>
      <c r="L42" s="37"/>
      <c r="M42" s="37"/>
      <c r="N42" s="37"/>
      <c r="O42" s="37"/>
      <c r="P42" s="37"/>
      <c r="Q42" s="37"/>
      <c r="R42" s="37"/>
      <c r="S42" s="37"/>
      <c r="T42" s="37"/>
      <c r="U42" s="37"/>
    </row>
    <row r="43" spans="1:21" ht="24" x14ac:dyDescent="0.25">
      <c r="A43" s="116"/>
      <c r="B43" s="117" t="s">
        <v>2914</v>
      </c>
      <c r="C43" s="188" t="s">
        <v>2915</v>
      </c>
      <c r="D43" s="40">
        <f>D44+D49+D90+D95</f>
        <v>145.94</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5">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5">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5">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5">
      <c r="A49" s="116" t="s">
        <v>2267</v>
      </c>
      <c r="B49" s="168" t="s">
        <v>2926</v>
      </c>
      <c r="C49" s="188" t="s">
        <v>2927</v>
      </c>
      <c r="D49" s="40">
        <f>D50+D55+D60+D65+D70+D75+D80+D85</f>
        <v>145.94</v>
      </c>
      <c r="E49" s="37"/>
      <c r="F49" s="37"/>
      <c r="G49" s="37"/>
      <c r="H49" s="37"/>
      <c r="I49" s="37"/>
      <c r="J49" s="37"/>
      <c r="K49" s="37"/>
      <c r="L49" s="37"/>
      <c r="M49" s="37"/>
      <c r="N49" s="37"/>
      <c r="O49" s="37"/>
      <c r="P49" s="37"/>
      <c r="Q49" s="37"/>
      <c r="R49" s="37"/>
      <c r="S49" s="37"/>
      <c r="T49" s="37"/>
      <c r="U49" s="37"/>
    </row>
    <row r="50" spans="1:21" ht="12.75" customHeight="1" x14ac:dyDescent="0.25">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5">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5">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5">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5">
      <c r="A55" s="116" t="s">
        <v>2271</v>
      </c>
      <c r="B55" s="117" t="s">
        <v>2934</v>
      </c>
      <c r="C55" s="188" t="s">
        <v>2935</v>
      </c>
      <c r="D55" s="40">
        <f>SUM(D56:D59)</f>
        <v>145.94</v>
      </c>
      <c r="E55" s="37"/>
      <c r="F55" s="37"/>
      <c r="G55" s="37"/>
      <c r="H55" s="37"/>
      <c r="I55" s="37"/>
      <c r="J55" s="37"/>
      <c r="K55" s="37"/>
      <c r="L55" s="37"/>
      <c r="M55" s="37"/>
      <c r="N55" s="37"/>
      <c r="O55" s="37"/>
      <c r="P55" s="37"/>
      <c r="Q55" s="37"/>
      <c r="R55" s="37"/>
      <c r="S55" s="37"/>
      <c r="T55" s="37"/>
      <c r="U55" s="37"/>
    </row>
    <row r="56" spans="1:21" ht="12.75" customHeight="1" x14ac:dyDescent="0.25">
      <c r="A56" s="86"/>
      <c r="B56" s="87" t="s">
        <v>2918</v>
      </c>
      <c r="C56" s="188" t="s">
        <v>2936</v>
      </c>
      <c r="D56" s="258">
        <v>145.94</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5">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5">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5">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5">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5">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5">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5">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5">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5">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5">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5">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5">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5">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5">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5">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5">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5">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5">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13.2" x14ac:dyDescent="0.25">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5">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5">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5">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5">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5">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5">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5">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5">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5">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5">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5">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5">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5">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5">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5">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5">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2989</v>
      </c>
      <c r="C101" s="188" t="s">
        <v>2990</v>
      </c>
      <c r="D101" s="40">
        <f>SUM(D102:D105)</f>
        <v>99832.6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2267</v>
      </c>
      <c r="B103" s="87" t="s">
        <v>2841</v>
      </c>
      <c r="C103" s="188" t="s">
        <v>2992</v>
      </c>
      <c r="D103" s="258">
        <v>88332.72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2291</v>
      </c>
      <c r="B104" s="87" t="s">
        <v>2292</v>
      </c>
      <c r="C104" s="188" t="s">
        <v>2993</v>
      </c>
      <c r="D104" s="258">
        <v>11499.88</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0.88671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customWidth="1"/>
    <col min="17" max="21" width="14.44140625" style="50" customWidth="1"/>
    <col min="22" max="16384" width="14.44140625" style="50"/>
  </cols>
  <sheetData>
    <row r="1" spans="1:16" ht="12.75" hidden="1" customHeight="1" x14ac:dyDescent="0.25">
      <c r="A1" s="373" t="s">
        <v>2854</v>
      </c>
      <c r="B1" s="368"/>
      <c r="C1" s="368"/>
      <c r="D1" s="368"/>
      <c r="E1" s="73" t="s">
        <v>2996</v>
      </c>
      <c r="F1" s="73"/>
      <c r="G1" s="73"/>
      <c r="H1" s="73"/>
      <c r="I1" s="73"/>
      <c r="J1" s="73"/>
      <c r="K1" s="73"/>
      <c r="L1" s="73"/>
      <c r="M1" s="73"/>
      <c r="N1" s="73"/>
      <c r="O1" s="73"/>
      <c r="P1" s="73"/>
    </row>
    <row r="2" spans="1:16" ht="37.5" customHeight="1" x14ac:dyDescent="0.25">
      <c r="A2" s="373" t="s">
        <v>2997</v>
      </c>
      <c r="B2" s="368"/>
      <c r="C2" s="368"/>
      <c r="D2" s="368"/>
    </row>
    <row r="3" spans="1:16" ht="29.25" customHeight="1" x14ac:dyDescent="0.25">
      <c r="A3" s="127" t="s">
        <v>2998</v>
      </c>
      <c r="B3" s="128" t="s">
        <v>2999</v>
      </c>
      <c r="C3" s="129" t="s">
        <v>3000</v>
      </c>
      <c r="D3" s="125"/>
      <c r="E3" s="126">
        <f>E4+E14+E19+E275+E293+E296+E298</f>
        <v>1</v>
      </c>
      <c r="F3" s="126">
        <f>F4+F14+F19+F275+F293+F296+F298</f>
        <v>3</v>
      </c>
      <c r="G3" s="126">
        <f>IF(RefStr!C12&lt;&gt;"",INT(VALUE(MID(RefStr!C12,1,4))),0)</f>
        <v>2024</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29558</v>
      </c>
      <c r="P3" s="73"/>
    </row>
    <row r="4" spans="1:16" ht="19.5" customHeight="1" x14ac:dyDescent="0.25">
      <c r="A4" s="374" t="s">
        <v>3001</v>
      </c>
      <c r="B4" s="375"/>
      <c r="C4" s="376"/>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5">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0" t="s">
        <v>3014</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5">
      <c r="A16" s="135">
        <v>2</v>
      </c>
      <c r="B16" s="136" t="str">
        <f t="shared" si="4"/>
        <v>Pogreška</v>
      </c>
      <c r="C16" s="118" t="s">
        <v>3016</v>
      </c>
      <c r="D16" s="125"/>
      <c r="E16" s="73">
        <f t="shared" si="5"/>
        <v>1</v>
      </c>
      <c r="F16" s="73">
        <f>MAX(L16:O16)</f>
        <v>0</v>
      </c>
      <c r="G16" s="126">
        <f>IF(AND(H3=12,J3="DA",M3="DA",OR(I3=11,I3=21,I3=22,I3=31,I3=41,I3=42),BILANCA!D69&lt;&gt;'PR-RAS'!D652),1,0)</f>
        <v>1</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5">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0" t="s">
        <v>3019</v>
      </c>
      <c r="B19" s="371"/>
      <c r="C19" s="372"/>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3196</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3219</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0" t="s">
        <v>3294</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3295</v>
      </c>
    </row>
    <row r="1431" spans="10:12" ht="15.75" customHeight="1" x14ac:dyDescent="0.25"/>
    <row r="1432" spans="10:12" ht="15" customHeight="1" x14ac:dyDescent="0.25">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5" t="s">
        <v>3296</v>
      </c>
      <c r="B1" s="385"/>
      <c r="C1" s="385"/>
    </row>
    <row r="2" spans="1:17" ht="33" customHeight="1" x14ac:dyDescent="0.25">
      <c r="A2" s="386" t="s">
        <v>3297</v>
      </c>
      <c r="B2" s="387"/>
      <c r="C2" s="378"/>
      <c r="D2" s="4"/>
      <c r="E2" s="4"/>
      <c r="F2" s="4"/>
      <c r="G2" s="4"/>
      <c r="H2" s="4"/>
      <c r="I2" s="4"/>
      <c r="J2" s="4"/>
      <c r="K2" s="4"/>
      <c r="L2" s="4"/>
      <c r="M2" s="4"/>
      <c r="N2" s="4"/>
      <c r="O2" s="4"/>
      <c r="P2" s="4"/>
      <c r="Q2" s="4"/>
    </row>
    <row r="3" spans="1:17" ht="18.75" customHeight="1" x14ac:dyDescent="0.25">
      <c r="A3" s="42" t="s">
        <v>3298</v>
      </c>
      <c r="B3" s="388" t="s">
        <v>3299</v>
      </c>
      <c r="C3" s="378"/>
      <c r="D3" s="4"/>
      <c r="E3" s="4"/>
      <c r="F3" s="4"/>
      <c r="G3" s="4"/>
      <c r="H3" s="4"/>
      <c r="I3" s="4"/>
      <c r="J3" s="4"/>
      <c r="K3" s="4"/>
      <c r="L3" s="4"/>
      <c r="M3" s="4"/>
      <c r="N3" s="4"/>
      <c r="O3" s="4"/>
      <c r="P3" s="4"/>
      <c r="Q3" s="4"/>
    </row>
    <row r="4" spans="1:17" ht="37.5" hidden="1" customHeight="1" x14ac:dyDescent="0.25">
      <c r="A4" s="43" t="s">
        <v>3300</v>
      </c>
      <c r="B4" s="382" t="s">
        <v>3301</v>
      </c>
      <c r="C4" s="378"/>
      <c r="D4" s="4"/>
      <c r="E4" s="4"/>
      <c r="F4" s="4"/>
      <c r="G4" s="4"/>
      <c r="H4" s="4"/>
      <c r="I4" s="4"/>
      <c r="J4" s="4"/>
      <c r="K4" s="4"/>
      <c r="L4" s="4"/>
      <c r="M4" s="4"/>
      <c r="N4" s="4"/>
      <c r="O4" s="4"/>
      <c r="P4" s="4"/>
      <c r="Q4" s="4"/>
    </row>
    <row r="5" spans="1:17" ht="48" hidden="1" customHeight="1" x14ac:dyDescent="0.25">
      <c r="A5" s="43" t="s">
        <v>3300</v>
      </c>
      <c r="B5" s="382" t="s">
        <v>3302</v>
      </c>
      <c r="C5" s="378"/>
      <c r="D5" s="4"/>
      <c r="E5" s="4"/>
      <c r="F5" s="4"/>
      <c r="G5" s="4"/>
      <c r="H5" s="4"/>
      <c r="I5" s="4"/>
      <c r="J5" s="4"/>
      <c r="K5" s="4"/>
      <c r="L5" s="4"/>
      <c r="M5" s="4"/>
      <c r="N5" s="4"/>
      <c r="O5" s="4"/>
      <c r="P5" s="4"/>
      <c r="Q5" s="4"/>
    </row>
    <row r="6" spans="1:17" ht="59.25" hidden="1" customHeight="1" x14ac:dyDescent="0.25">
      <c r="A6" s="43" t="s">
        <v>3300</v>
      </c>
      <c r="B6" s="382" t="s">
        <v>3303</v>
      </c>
      <c r="C6" s="378"/>
      <c r="D6" s="4"/>
      <c r="E6" s="4"/>
      <c r="F6" s="4"/>
      <c r="G6" s="4"/>
      <c r="H6" s="4"/>
      <c r="I6" s="4"/>
      <c r="J6" s="4"/>
      <c r="K6" s="4"/>
      <c r="L6" s="4"/>
      <c r="M6" s="4"/>
      <c r="N6" s="4"/>
      <c r="O6" s="4"/>
      <c r="P6" s="4"/>
      <c r="Q6" s="4"/>
    </row>
    <row r="7" spans="1:17" ht="48" hidden="1" customHeight="1" x14ac:dyDescent="0.25">
      <c r="A7" s="43" t="s">
        <v>3304</v>
      </c>
      <c r="B7" s="382" t="s">
        <v>3305</v>
      </c>
      <c r="C7" s="378"/>
      <c r="D7" s="4"/>
      <c r="E7" s="4"/>
      <c r="F7" s="4"/>
      <c r="G7" s="4"/>
      <c r="H7" s="4"/>
      <c r="I7" s="4"/>
      <c r="J7" s="4"/>
      <c r="K7" s="4"/>
      <c r="L7" s="4"/>
      <c r="M7" s="4"/>
      <c r="N7" s="4"/>
      <c r="O7" s="4"/>
      <c r="P7" s="4"/>
      <c r="Q7" s="4"/>
    </row>
    <row r="8" spans="1:17" ht="41.25" hidden="1" customHeight="1" x14ac:dyDescent="0.25">
      <c r="A8" s="43" t="s">
        <v>3306</v>
      </c>
      <c r="B8" s="382" t="s">
        <v>3307</v>
      </c>
      <c r="C8" s="378"/>
      <c r="D8" s="4"/>
      <c r="E8" s="4"/>
      <c r="F8" s="4"/>
      <c r="G8" s="4"/>
      <c r="H8" s="4"/>
      <c r="I8" s="4"/>
      <c r="J8" s="4"/>
      <c r="K8" s="4"/>
      <c r="L8" s="4"/>
      <c r="M8" s="4"/>
      <c r="N8" s="4"/>
      <c r="O8" s="4"/>
      <c r="P8" s="4"/>
      <c r="Q8" s="4"/>
    </row>
    <row r="9" spans="1:17" ht="59.25" hidden="1" customHeight="1" x14ac:dyDescent="0.25">
      <c r="A9" s="43" t="s">
        <v>3308</v>
      </c>
      <c r="B9" s="382" t="s">
        <v>3309</v>
      </c>
      <c r="C9" s="378"/>
      <c r="D9" s="4"/>
      <c r="E9" s="4"/>
      <c r="F9" s="4"/>
      <c r="G9" s="4"/>
      <c r="H9" s="4"/>
      <c r="I9" s="4"/>
      <c r="J9" s="4"/>
      <c r="K9" s="4"/>
      <c r="L9" s="4"/>
      <c r="M9" s="4"/>
      <c r="N9" s="4"/>
      <c r="O9" s="4"/>
      <c r="P9" s="4"/>
      <c r="Q9" s="4"/>
    </row>
    <row r="10" spans="1:17" ht="61.5" hidden="1" customHeight="1" x14ac:dyDescent="0.25">
      <c r="A10" s="43" t="s">
        <v>3308</v>
      </c>
      <c r="B10" s="382" t="s">
        <v>3310</v>
      </c>
      <c r="C10" s="378"/>
      <c r="D10" s="4"/>
      <c r="E10" s="4"/>
      <c r="F10" s="4"/>
      <c r="G10" s="4"/>
      <c r="H10" s="4"/>
      <c r="I10" s="4"/>
      <c r="J10" s="4"/>
      <c r="K10" s="4"/>
      <c r="L10" s="4"/>
      <c r="M10" s="4"/>
      <c r="N10" s="4"/>
      <c r="O10" s="4"/>
      <c r="P10" s="4"/>
      <c r="Q10" s="4"/>
    </row>
    <row r="11" spans="1:17" ht="43.5" hidden="1" customHeight="1" x14ac:dyDescent="0.25">
      <c r="A11" s="43" t="s">
        <v>3308</v>
      </c>
      <c r="B11" s="382" t="s">
        <v>3311</v>
      </c>
      <c r="C11" s="378"/>
      <c r="D11" s="4"/>
      <c r="E11" s="4"/>
      <c r="F11" s="4"/>
      <c r="G11" s="4"/>
      <c r="H11" s="4"/>
      <c r="I11" s="4"/>
      <c r="J11" s="4"/>
      <c r="K11" s="4"/>
      <c r="L11" s="4"/>
      <c r="M11" s="4"/>
      <c r="N11" s="4"/>
      <c r="O11" s="4"/>
      <c r="P11" s="4"/>
      <c r="Q11" s="4"/>
    </row>
    <row r="12" spans="1:17" ht="27.75" hidden="1" customHeight="1" x14ac:dyDescent="0.25">
      <c r="A12" s="43" t="s">
        <v>3312</v>
      </c>
      <c r="B12" s="382" t="s">
        <v>3313</v>
      </c>
      <c r="C12" s="378"/>
      <c r="D12" s="4"/>
      <c r="E12" s="4"/>
      <c r="F12" s="4"/>
      <c r="G12" s="4"/>
      <c r="H12" s="4"/>
      <c r="I12" s="4"/>
      <c r="J12" s="4"/>
      <c r="K12" s="4"/>
      <c r="L12" s="4"/>
      <c r="M12" s="4"/>
      <c r="N12" s="4"/>
      <c r="O12" s="4"/>
      <c r="P12" s="4"/>
      <c r="Q12" s="4"/>
    </row>
    <row r="13" spans="1:17" ht="27.75" hidden="1" customHeight="1" x14ac:dyDescent="0.25">
      <c r="A13" s="43" t="s">
        <v>3314</v>
      </c>
      <c r="B13" s="382" t="s">
        <v>3315</v>
      </c>
      <c r="C13" s="378"/>
      <c r="D13" s="4"/>
      <c r="E13" s="4"/>
      <c r="F13" s="4"/>
      <c r="G13" s="4"/>
      <c r="H13" s="4"/>
      <c r="I13" s="4"/>
      <c r="J13" s="4"/>
      <c r="K13" s="4"/>
      <c r="L13" s="4"/>
      <c r="M13" s="4"/>
      <c r="N13" s="4"/>
      <c r="O13" s="4"/>
      <c r="P13" s="4"/>
      <c r="Q13" s="4"/>
    </row>
    <row r="14" spans="1:17" ht="45.75" hidden="1" customHeight="1" x14ac:dyDescent="0.25">
      <c r="A14" s="43" t="s">
        <v>3316</v>
      </c>
      <c r="B14" s="382" t="s">
        <v>3317</v>
      </c>
      <c r="C14" s="378"/>
      <c r="D14" s="4"/>
      <c r="E14" s="4"/>
      <c r="F14" s="4"/>
      <c r="G14" s="4"/>
      <c r="H14" s="4"/>
      <c r="I14" s="4"/>
      <c r="J14" s="4"/>
      <c r="K14" s="4"/>
      <c r="L14" s="4"/>
      <c r="M14" s="4"/>
      <c r="N14" s="4"/>
      <c r="O14" s="4"/>
      <c r="P14" s="4"/>
      <c r="Q14" s="4"/>
    </row>
    <row r="15" spans="1:17" ht="45.75" hidden="1" customHeight="1" x14ac:dyDescent="0.25">
      <c r="A15" s="43" t="s">
        <v>3318</v>
      </c>
      <c r="B15" s="382" t="s">
        <v>3319</v>
      </c>
      <c r="C15" s="378"/>
      <c r="D15" s="4"/>
      <c r="E15" s="4"/>
      <c r="F15" s="4"/>
      <c r="G15" s="4"/>
      <c r="H15" s="4"/>
      <c r="I15" s="4"/>
      <c r="J15" s="4"/>
      <c r="K15" s="4"/>
      <c r="L15" s="4"/>
      <c r="M15" s="4"/>
      <c r="N15" s="4"/>
      <c r="O15" s="4"/>
      <c r="P15" s="4"/>
      <c r="Q15" s="4"/>
    </row>
    <row r="16" spans="1:17" ht="51" hidden="1" customHeight="1" x14ac:dyDescent="0.25">
      <c r="A16" s="43" t="s">
        <v>3320</v>
      </c>
      <c r="B16" s="382" t="s">
        <v>3321</v>
      </c>
      <c r="C16" s="378"/>
      <c r="D16" s="4"/>
      <c r="E16" s="4"/>
      <c r="F16" s="4"/>
      <c r="G16" s="4"/>
      <c r="H16" s="4"/>
      <c r="I16" s="4"/>
      <c r="J16" s="4"/>
      <c r="K16" s="4"/>
      <c r="L16" s="4"/>
      <c r="M16" s="4"/>
      <c r="N16" s="4"/>
      <c r="O16" s="4"/>
      <c r="P16" s="4"/>
      <c r="Q16" s="4"/>
    </row>
    <row r="17" spans="1:17" ht="27.75" hidden="1" customHeight="1" x14ac:dyDescent="0.25">
      <c r="A17" s="43" t="s">
        <v>3322</v>
      </c>
      <c r="B17" s="382" t="s">
        <v>3323</v>
      </c>
      <c r="C17" s="378"/>
      <c r="D17" s="4"/>
      <c r="E17" s="4"/>
      <c r="F17" s="4"/>
      <c r="G17" s="4"/>
      <c r="H17" s="4"/>
      <c r="I17" s="4"/>
      <c r="J17" s="4"/>
      <c r="K17" s="4"/>
      <c r="L17" s="4"/>
      <c r="M17" s="4"/>
      <c r="N17" s="4"/>
      <c r="O17" s="4"/>
      <c r="P17" s="4"/>
      <c r="Q17" s="4"/>
    </row>
    <row r="18" spans="1:17" ht="27.75" hidden="1" customHeight="1" x14ac:dyDescent="0.25">
      <c r="A18" s="43" t="s">
        <v>3324</v>
      </c>
      <c r="B18" s="382" t="s">
        <v>3325</v>
      </c>
      <c r="C18" s="378"/>
      <c r="D18" s="4"/>
      <c r="E18" s="4"/>
      <c r="F18" s="4"/>
      <c r="G18" s="4"/>
      <c r="H18" s="4"/>
      <c r="I18" s="4"/>
      <c r="J18" s="4"/>
      <c r="K18" s="4"/>
      <c r="L18" s="4"/>
      <c r="M18" s="4"/>
      <c r="N18" s="4"/>
      <c r="O18" s="4"/>
      <c r="P18" s="4"/>
      <c r="Q18" s="4"/>
    </row>
    <row r="19" spans="1:17" ht="45" hidden="1" customHeight="1" x14ac:dyDescent="0.25">
      <c r="A19" s="43" t="s">
        <v>3324</v>
      </c>
      <c r="B19" s="382" t="s">
        <v>3326</v>
      </c>
      <c r="C19" s="378"/>
      <c r="D19" s="4"/>
      <c r="E19" s="4"/>
      <c r="F19" s="4"/>
      <c r="G19" s="4"/>
      <c r="H19" s="4"/>
      <c r="I19" s="4"/>
      <c r="J19" s="4"/>
      <c r="K19" s="4"/>
      <c r="L19" s="4"/>
      <c r="M19" s="4"/>
      <c r="N19" s="4"/>
      <c r="O19" s="4"/>
      <c r="P19" s="4"/>
      <c r="Q19" s="4"/>
    </row>
    <row r="20" spans="1:17" ht="45" hidden="1" customHeight="1" x14ac:dyDescent="0.25">
      <c r="A20" s="43" t="s">
        <v>3327</v>
      </c>
      <c r="B20" s="382" t="s">
        <v>3328</v>
      </c>
      <c r="C20" s="378"/>
      <c r="D20" s="4"/>
      <c r="E20" s="4"/>
      <c r="F20" s="4"/>
      <c r="G20" s="4"/>
      <c r="H20" s="4"/>
      <c r="I20" s="4"/>
      <c r="J20" s="4"/>
      <c r="K20" s="4"/>
      <c r="L20" s="4"/>
      <c r="M20" s="4"/>
      <c r="N20" s="4"/>
      <c r="O20" s="4"/>
      <c r="P20" s="4"/>
      <c r="Q20" s="4"/>
    </row>
    <row r="21" spans="1:17" ht="30" hidden="1" customHeight="1" x14ac:dyDescent="0.25">
      <c r="A21" s="43" t="s">
        <v>3329</v>
      </c>
      <c r="B21" s="382" t="s">
        <v>3330</v>
      </c>
      <c r="C21" s="378"/>
      <c r="D21" s="4"/>
      <c r="E21" s="4"/>
      <c r="F21" s="4"/>
      <c r="G21" s="4"/>
      <c r="H21" s="4"/>
      <c r="I21" s="4"/>
      <c r="J21" s="4"/>
      <c r="K21" s="4"/>
      <c r="L21" s="4"/>
      <c r="M21" s="4"/>
      <c r="N21" s="4"/>
      <c r="O21" s="4"/>
      <c r="P21" s="4"/>
      <c r="Q21" s="4"/>
    </row>
    <row r="22" spans="1:17" ht="30" hidden="1" customHeight="1" x14ac:dyDescent="0.25">
      <c r="A22" s="43" t="s">
        <v>3331</v>
      </c>
      <c r="B22" s="382" t="s">
        <v>3332</v>
      </c>
      <c r="C22" s="378"/>
      <c r="D22" s="4"/>
      <c r="E22" s="4"/>
      <c r="F22" s="4"/>
      <c r="G22" s="4"/>
      <c r="H22" s="4"/>
      <c r="I22" s="4"/>
      <c r="J22" s="4"/>
      <c r="K22" s="4"/>
      <c r="L22" s="4"/>
      <c r="M22" s="4"/>
      <c r="N22" s="4"/>
      <c r="O22" s="4"/>
      <c r="P22" s="4"/>
      <c r="Q22" s="4"/>
    </row>
    <row r="23" spans="1:17" ht="30" hidden="1" customHeight="1" x14ac:dyDescent="0.25">
      <c r="A23" s="43" t="s">
        <v>3333</v>
      </c>
      <c r="B23" s="382" t="s">
        <v>3334</v>
      </c>
      <c r="C23" s="378"/>
      <c r="D23" s="4"/>
      <c r="E23" s="4"/>
      <c r="F23" s="4"/>
      <c r="G23" s="4"/>
      <c r="H23" s="4"/>
      <c r="I23" s="4"/>
      <c r="J23" s="4"/>
      <c r="K23" s="4"/>
      <c r="L23" s="4"/>
      <c r="M23" s="4"/>
      <c r="N23" s="4"/>
      <c r="O23" s="4"/>
      <c r="P23" s="4"/>
      <c r="Q23" s="4"/>
    </row>
    <row r="24" spans="1:17" ht="30" hidden="1" customHeight="1" x14ac:dyDescent="0.25">
      <c r="A24" s="43" t="s">
        <v>3335</v>
      </c>
      <c r="B24" s="382" t="s">
        <v>3336</v>
      </c>
      <c r="C24" s="378"/>
      <c r="D24" s="4"/>
      <c r="E24" s="4"/>
      <c r="F24" s="4"/>
      <c r="G24" s="4"/>
      <c r="H24" s="4"/>
      <c r="I24" s="4"/>
      <c r="J24" s="4"/>
      <c r="K24" s="4"/>
      <c r="L24" s="4"/>
      <c r="M24" s="4"/>
      <c r="N24" s="4"/>
      <c r="O24" s="4"/>
      <c r="P24" s="4"/>
      <c r="Q24" s="4"/>
    </row>
    <row r="25" spans="1:17" ht="30" hidden="1" customHeight="1" x14ac:dyDescent="0.25">
      <c r="A25" s="43" t="s">
        <v>3337</v>
      </c>
      <c r="B25" s="382" t="s">
        <v>3338</v>
      </c>
      <c r="C25" s="378"/>
      <c r="D25" s="4"/>
      <c r="E25" s="4"/>
      <c r="F25" s="4"/>
      <c r="G25" s="4"/>
      <c r="H25" s="4"/>
      <c r="I25" s="4"/>
      <c r="J25" s="4"/>
      <c r="K25" s="4"/>
      <c r="L25" s="4"/>
      <c r="M25" s="4"/>
      <c r="N25" s="4"/>
      <c r="O25" s="4"/>
      <c r="P25" s="4"/>
      <c r="Q25" s="4"/>
    </row>
    <row r="26" spans="1:17" ht="30" hidden="1" customHeight="1" x14ac:dyDescent="0.25">
      <c r="A26" s="43" t="s">
        <v>3339</v>
      </c>
      <c r="B26" s="382" t="s">
        <v>3340</v>
      </c>
      <c r="C26" s="378"/>
      <c r="D26" s="4"/>
      <c r="E26" s="4"/>
      <c r="F26" s="4"/>
      <c r="G26" s="4"/>
      <c r="H26" s="4"/>
      <c r="I26" s="4"/>
      <c r="J26" s="4"/>
      <c r="K26" s="4"/>
      <c r="L26" s="4"/>
      <c r="M26" s="4"/>
      <c r="N26" s="4"/>
      <c r="O26" s="4"/>
      <c r="P26" s="4"/>
      <c r="Q26" s="4"/>
    </row>
    <row r="27" spans="1:17" ht="70.5" hidden="1" customHeight="1" x14ac:dyDescent="0.25">
      <c r="A27" s="43" t="s">
        <v>3341</v>
      </c>
      <c r="B27" s="382" t="s">
        <v>3342</v>
      </c>
      <c r="C27" s="378"/>
      <c r="D27" s="4"/>
      <c r="E27" s="4"/>
      <c r="F27" s="4"/>
      <c r="G27" s="4"/>
      <c r="H27" s="4"/>
      <c r="I27" s="4"/>
      <c r="J27" s="4"/>
      <c r="K27" s="4"/>
      <c r="L27" s="4"/>
      <c r="M27" s="4"/>
      <c r="N27" s="4"/>
      <c r="O27" s="4"/>
      <c r="P27" s="4"/>
      <c r="Q27" s="4"/>
    </row>
    <row r="28" spans="1:17" ht="48" hidden="1" customHeight="1" x14ac:dyDescent="0.25">
      <c r="A28" s="43" t="s">
        <v>3343</v>
      </c>
      <c r="B28" s="382" t="s">
        <v>3344</v>
      </c>
      <c r="C28" s="378"/>
      <c r="D28" s="4"/>
      <c r="E28" s="4"/>
      <c r="F28" s="4"/>
      <c r="G28" s="4"/>
      <c r="H28" s="4"/>
      <c r="I28" s="4"/>
      <c r="J28" s="4"/>
      <c r="K28" s="4"/>
      <c r="L28" s="4"/>
      <c r="M28" s="4"/>
      <c r="N28" s="4"/>
      <c r="O28" s="4"/>
      <c r="P28" s="4"/>
      <c r="Q28" s="4"/>
    </row>
    <row r="29" spans="1:17" ht="100.5" hidden="1" customHeight="1" x14ac:dyDescent="0.25">
      <c r="A29" s="43" t="s">
        <v>3345</v>
      </c>
      <c r="B29" s="382" t="s">
        <v>3346</v>
      </c>
      <c r="C29" s="378"/>
      <c r="D29" s="4"/>
      <c r="E29" s="4"/>
      <c r="F29" s="4"/>
      <c r="G29" s="4"/>
      <c r="H29" s="4"/>
      <c r="I29" s="4"/>
      <c r="J29" s="4"/>
      <c r="K29" s="4"/>
      <c r="L29" s="4"/>
      <c r="M29" s="4"/>
      <c r="N29" s="4"/>
      <c r="O29" s="4"/>
      <c r="P29" s="4"/>
      <c r="Q29" s="4"/>
    </row>
    <row r="30" spans="1:17" ht="45" hidden="1" customHeight="1" x14ac:dyDescent="0.25">
      <c r="A30" s="43" t="s">
        <v>3347</v>
      </c>
      <c r="B30" s="382" t="s">
        <v>3348</v>
      </c>
      <c r="C30" s="378"/>
      <c r="D30" s="4"/>
      <c r="E30" s="4"/>
      <c r="F30" s="4"/>
      <c r="G30" s="4"/>
      <c r="H30" s="4"/>
      <c r="I30" s="4"/>
      <c r="J30" s="4"/>
      <c r="K30" s="4"/>
      <c r="L30" s="4"/>
      <c r="M30" s="4"/>
      <c r="N30" s="4"/>
      <c r="O30" s="4"/>
      <c r="P30" s="4"/>
      <c r="Q30" s="4"/>
    </row>
    <row r="31" spans="1:17" ht="45" hidden="1" customHeight="1" x14ac:dyDescent="0.25">
      <c r="A31" s="43" t="s">
        <v>3349</v>
      </c>
      <c r="B31" s="382" t="s">
        <v>3350</v>
      </c>
      <c r="C31" s="378"/>
      <c r="D31" s="4"/>
      <c r="E31" s="4"/>
      <c r="F31" s="4"/>
      <c r="G31" s="4"/>
      <c r="H31" s="4"/>
      <c r="I31" s="4"/>
      <c r="J31" s="4"/>
      <c r="K31" s="4"/>
      <c r="L31" s="4"/>
      <c r="M31" s="4"/>
      <c r="N31" s="4"/>
      <c r="O31" s="4"/>
      <c r="P31" s="4"/>
      <c r="Q31" s="4"/>
    </row>
    <row r="32" spans="1:17" ht="45" hidden="1" customHeight="1" x14ac:dyDescent="0.25">
      <c r="A32" s="43" t="s">
        <v>3351</v>
      </c>
      <c r="B32" s="382" t="s">
        <v>3352</v>
      </c>
      <c r="C32" s="378"/>
      <c r="D32" s="4"/>
      <c r="E32" s="4"/>
      <c r="F32" s="4"/>
      <c r="G32" s="4"/>
      <c r="H32" s="4"/>
      <c r="I32" s="4"/>
      <c r="J32" s="4"/>
      <c r="K32" s="4"/>
      <c r="L32" s="4"/>
      <c r="M32" s="4"/>
      <c r="N32" s="4"/>
      <c r="O32" s="4"/>
      <c r="P32" s="4"/>
      <c r="Q32" s="4"/>
    </row>
    <row r="33" spans="1:17" ht="72" hidden="1" customHeight="1" x14ac:dyDescent="0.25">
      <c r="A33" s="43" t="s">
        <v>3353</v>
      </c>
      <c r="B33" s="382" t="s">
        <v>3354</v>
      </c>
      <c r="C33" s="378"/>
      <c r="D33" s="4"/>
      <c r="E33" s="4"/>
      <c r="F33" s="4"/>
      <c r="G33" s="4"/>
      <c r="H33" s="4"/>
      <c r="I33" s="4"/>
      <c r="J33" s="4"/>
      <c r="K33" s="4"/>
      <c r="L33" s="4"/>
      <c r="M33" s="4"/>
      <c r="N33" s="4"/>
      <c r="O33" s="4"/>
      <c r="P33" s="4"/>
      <c r="Q33" s="4"/>
    </row>
    <row r="34" spans="1:17" ht="79.5" hidden="1" customHeight="1" x14ac:dyDescent="0.25">
      <c r="A34" s="43" t="s">
        <v>3355</v>
      </c>
      <c r="B34" s="382" t="s">
        <v>3356</v>
      </c>
      <c r="C34" s="378"/>
      <c r="D34" s="4"/>
      <c r="E34" s="4"/>
      <c r="F34" s="4"/>
      <c r="G34" s="4"/>
      <c r="H34" s="4"/>
      <c r="I34" s="4"/>
      <c r="J34" s="4"/>
      <c r="K34" s="4"/>
      <c r="L34" s="4"/>
      <c r="M34" s="4"/>
      <c r="N34" s="4"/>
      <c r="O34" s="4"/>
      <c r="P34" s="4"/>
      <c r="Q34" s="4"/>
    </row>
    <row r="35" spans="1:17" ht="70.5" hidden="1" customHeight="1" x14ac:dyDescent="0.25">
      <c r="A35" s="43" t="s">
        <v>3357</v>
      </c>
      <c r="B35" s="382" t="s">
        <v>3358</v>
      </c>
      <c r="C35" s="378"/>
      <c r="D35" s="4"/>
      <c r="E35" s="4"/>
      <c r="F35" s="4"/>
      <c r="G35" s="4"/>
      <c r="H35" s="4"/>
      <c r="I35" s="4"/>
      <c r="J35" s="4"/>
      <c r="K35" s="4"/>
      <c r="L35" s="4"/>
      <c r="M35" s="4"/>
      <c r="N35" s="4"/>
      <c r="O35" s="4"/>
      <c r="P35" s="4"/>
      <c r="Q35" s="4"/>
    </row>
    <row r="36" spans="1:17" ht="45.75" hidden="1" customHeight="1" x14ac:dyDescent="0.25">
      <c r="A36" s="43" t="s">
        <v>3359</v>
      </c>
      <c r="B36" s="382" t="s">
        <v>3360</v>
      </c>
      <c r="C36" s="378"/>
      <c r="D36" s="4"/>
      <c r="E36" s="4"/>
      <c r="F36" s="4"/>
      <c r="G36" s="4"/>
      <c r="H36" s="4"/>
      <c r="I36" s="4"/>
      <c r="J36" s="4"/>
      <c r="K36" s="4"/>
      <c r="L36" s="4"/>
      <c r="M36" s="4"/>
      <c r="N36" s="4"/>
      <c r="O36" s="4"/>
      <c r="P36" s="4"/>
      <c r="Q36" s="4"/>
    </row>
    <row r="37" spans="1:17" ht="54.75" hidden="1" customHeight="1" x14ac:dyDescent="0.25">
      <c r="A37" s="43" t="s">
        <v>3361</v>
      </c>
      <c r="B37" s="382" t="s">
        <v>3362</v>
      </c>
      <c r="C37" s="378"/>
      <c r="D37" s="4"/>
      <c r="E37" s="4"/>
      <c r="F37" s="4"/>
      <c r="G37" s="4"/>
      <c r="H37" s="4"/>
      <c r="I37" s="4"/>
      <c r="J37" s="4"/>
      <c r="K37" s="4"/>
      <c r="L37" s="4"/>
      <c r="M37" s="4"/>
      <c r="N37" s="4"/>
      <c r="O37" s="4"/>
      <c r="P37" s="4"/>
      <c r="Q37" s="4"/>
    </row>
    <row r="38" spans="1:17" ht="37.5" hidden="1" customHeight="1" x14ac:dyDescent="0.25">
      <c r="A38" s="43" t="s">
        <v>3363</v>
      </c>
      <c r="B38" s="382" t="s">
        <v>3364</v>
      </c>
      <c r="C38" s="378"/>
      <c r="D38" s="4"/>
      <c r="E38" s="4"/>
      <c r="F38" s="4"/>
      <c r="G38" s="4"/>
      <c r="H38" s="4"/>
      <c r="I38" s="4"/>
      <c r="J38" s="4"/>
      <c r="K38" s="4"/>
      <c r="L38" s="4"/>
      <c r="M38" s="4"/>
      <c r="N38" s="4"/>
      <c r="O38" s="4"/>
      <c r="P38" s="4"/>
      <c r="Q38" s="4"/>
    </row>
    <row r="39" spans="1:17" ht="61.5" hidden="1" customHeight="1" x14ac:dyDescent="0.25">
      <c r="A39" s="43" t="s">
        <v>3365</v>
      </c>
      <c r="B39" s="382" t="s">
        <v>3366</v>
      </c>
      <c r="C39" s="378"/>
      <c r="D39" s="4"/>
      <c r="E39" s="4"/>
      <c r="F39" s="4"/>
      <c r="G39" s="4"/>
      <c r="H39" s="4"/>
      <c r="I39" s="4"/>
      <c r="J39" s="4"/>
      <c r="K39" s="4"/>
      <c r="L39" s="4"/>
      <c r="M39" s="4"/>
      <c r="N39" s="4"/>
      <c r="O39" s="4"/>
      <c r="P39" s="4"/>
      <c r="Q39" s="4"/>
    </row>
    <row r="40" spans="1:17" ht="53.25" hidden="1" customHeight="1" x14ac:dyDescent="0.25">
      <c r="A40" s="43" t="s">
        <v>3367</v>
      </c>
      <c r="B40" s="382" t="s">
        <v>3368</v>
      </c>
      <c r="C40" s="378"/>
      <c r="D40" s="4"/>
      <c r="E40" s="4"/>
      <c r="F40" s="4"/>
      <c r="G40" s="4"/>
      <c r="H40" s="4"/>
      <c r="I40" s="4"/>
      <c r="J40" s="4"/>
      <c r="K40" s="4"/>
      <c r="L40" s="4"/>
      <c r="M40" s="4"/>
      <c r="N40" s="4"/>
      <c r="O40" s="4"/>
      <c r="P40" s="4"/>
      <c r="Q40" s="4"/>
    </row>
    <row r="41" spans="1:17" ht="73.5" hidden="1" customHeight="1" x14ac:dyDescent="0.25">
      <c r="A41" s="43" t="s">
        <v>3369</v>
      </c>
      <c r="B41" s="382" t="s">
        <v>3370</v>
      </c>
      <c r="C41" s="378"/>
      <c r="D41" s="4"/>
      <c r="E41" s="4"/>
      <c r="F41" s="4"/>
      <c r="G41" s="4"/>
      <c r="H41" s="4"/>
      <c r="I41" s="4"/>
      <c r="J41" s="4"/>
      <c r="K41" s="4"/>
      <c r="L41" s="4"/>
      <c r="M41" s="4"/>
      <c r="N41" s="4"/>
      <c r="O41" s="4"/>
      <c r="P41" s="4"/>
      <c r="Q41" s="4"/>
    </row>
    <row r="42" spans="1:17" ht="57.75" hidden="1" customHeight="1" x14ac:dyDescent="0.25">
      <c r="A42" s="43" t="s">
        <v>3371</v>
      </c>
      <c r="B42" s="382" t="s">
        <v>3372</v>
      </c>
      <c r="C42" s="378"/>
      <c r="D42" s="4"/>
      <c r="E42" s="4"/>
      <c r="F42" s="4"/>
      <c r="G42" s="4"/>
      <c r="H42" s="4"/>
      <c r="I42" s="4"/>
      <c r="J42" s="4"/>
      <c r="K42" s="4"/>
      <c r="L42" s="4"/>
      <c r="M42" s="4"/>
      <c r="N42" s="4"/>
      <c r="O42" s="4"/>
      <c r="P42" s="4"/>
      <c r="Q42" s="4"/>
    </row>
    <row r="43" spans="1:17" ht="84" hidden="1" customHeight="1" x14ac:dyDescent="0.25">
      <c r="A43" s="43" t="s">
        <v>3373</v>
      </c>
      <c r="B43" s="382" t="s">
        <v>3374</v>
      </c>
      <c r="C43" s="378"/>
      <c r="D43" s="4"/>
      <c r="E43" s="4"/>
      <c r="F43" s="4"/>
      <c r="G43" s="4"/>
      <c r="H43" s="4"/>
      <c r="I43" s="4"/>
      <c r="J43" s="4"/>
      <c r="K43" s="4"/>
      <c r="L43" s="4"/>
      <c r="M43" s="4"/>
      <c r="N43" s="4"/>
      <c r="O43" s="4"/>
      <c r="P43" s="4"/>
      <c r="Q43" s="4"/>
    </row>
    <row r="44" spans="1:17" ht="48" hidden="1" customHeight="1" x14ac:dyDescent="0.25">
      <c r="A44" s="43" t="s">
        <v>3375</v>
      </c>
      <c r="B44" s="382" t="s">
        <v>3376</v>
      </c>
      <c r="C44" s="378"/>
      <c r="D44" s="4"/>
      <c r="E44" s="4"/>
      <c r="F44" s="4"/>
      <c r="G44" s="4"/>
      <c r="H44" s="4"/>
      <c r="I44" s="4"/>
      <c r="J44" s="4"/>
      <c r="K44" s="4"/>
      <c r="L44" s="4"/>
      <c r="M44" s="4"/>
      <c r="N44" s="4"/>
      <c r="O44" s="4"/>
      <c r="P44" s="4"/>
      <c r="Q44" s="4"/>
    </row>
    <row r="45" spans="1:17" ht="57" hidden="1" customHeight="1" x14ac:dyDescent="0.25">
      <c r="A45" s="43" t="s">
        <v>3377</v>
      </c>
      <c r="B45" s="382" t="s">
        <v>3378</v>
      </c>
      <c r="C45" s="378"/>
      <c r="D45" s="4"/>
      <c r="E45" s="4"/>
      <c r="F45" s="4"/>
      <c r="G45" s="4"/>
      <c r="H45" s="4"/>
      <c r="I45" s="4"/>
      <c r="J45" s="4"/>
      <c r="K45" s="4"/>
      <c r="L45" s="4"/>
      <c r="M45" s="4"/>
      <c r="N45" s="4"/>
      <c r="O45" s="4"/>
      <c r="P45" s="4"/>
      <c r="Q45" s="4"/>
    </row>
    <row r="46" spans="1:17" ht="73.5" hidden="1" customHeight="1" x14ac:dyDescent="0.25">
      <c r="A46" s="43" t="s">
        <v>3379</v>
      </c>
      <c r="B46" s="383" t="s">
        <v>3380</v>
      </c>
      <c r="C46" s="378"/>
      <c r="D46" s="41"/>
      <c r="E46" s="4"/>
      <c r="F46" s="4"/>
      <c r="G46" s="4"/>
      <c r="H46" s="4"/>
      <c r="I46" s="4"/>
      <c r="J46" s="4"/>
      <c r="K46" s="4"/>
      <c r="L46" s="4"/>
      <c r="M46" s="4"/>
      <c r="N46" s="4"/>
      <c r="O46" s="4"/>
      <c r="P46" s="4"/>
      <c r="Q46" s="4"/>
    </row>
    <row r="47" spans="1:17" ht="66" hidden="1" customHeight="1" x14ac:dyDescent="0.25">
      <c r="A47" s="48" t="s">
        <v>3381</v>
      </c>
      <c r="B47" s="384" t="s">
        <v>3382</v>
      </c>
      <c r="C47" s="384"/>
      <c r="D47" s="4"/>
      <c r="E47" s="4"/>
      <c r="F47" s="4"/>
      <c r="G47" s="4"/>
      <c r="H47" s="4"/>
      <c r="I47" s="4"/>
      <c r="J47" s="4"/>
      <c r="K47" s="4"/>
      <c r="L47" s="4"/>
      <c r="M47" s="4"/>
      <c r="N47" s="4"/>
      <c r="O47" s="4"/>
      <c r="P47" s="4"/>
      <c r="Q47" s="4"/>
    </row>
    <row r="48" spans="1:17" ht="123.75" customHeight="1" x14ac:dyDescent="0.25">
      <c r="A48" s="271" t="s">
        <v>3383</v>
      </c>
      <c r="B48" s="381" t="s">
        <v>3384</v>
      </c>
      <c r="C48" s="380"/>
      <c r="D48" s="4"/>
      <c r="E48" s="4"/>
      <c r="F48" s="4"/>
      <c r="G48" s="4"/>
      <c r="H48" s="4"/>
      <c r="I48" s="4"/>
      <c r="J48" s="4"/>
      <c r="K48" s="4"/>
      <c r="L48" s="4"/>
      <c r="M48" s="4"/>
      <c r="N48" s="4"/>
      <c r="O48" s="4"/>
      <c r="P48" s="4"/>
      <c r="Q48" s="4"/>
    </row>
    <row r="49" spans="1:17" ht="34.5" customHeight="1" x14ac:dyDescent="0.25">
      <c r="A49" s="271" t="s">
        <v>3385</v>
      </c>
      <c r="B49" s="379" t="s">
        <v>3386</v>
      </c>
      <c r="C49" s="380"/>
      <c r="D49" s="4"/>
      <c r="E49" s="4"/>
      <c r="F49" s="4"/>
      <c r="G49" s="4"/>
      <c r="H49" s="4"/>
      <c r="I49" s="4"/>
      <c r="J49" s="4"/>
      <c r="K49" s="4"/>
      <c r="L49" s="4"/>
      <c r="M49" s="4"/>
      <c r="N49" s="4"/>
      <c r="O49" s="4"/>
      <c r="P49" s="4"/>
      <c r="Q49" s="4"/>
    </row>
    <row r="50" spans="1:17" ht="34.5" customHeight="1" x14ac:dyDescent="0.25">
      <c r="A50" s="271" t="s">
        <v>3387</v>
      </c>
      <c r="B50" s="379" t="s">
        <v>3388</v>
      </c>
      <c r="C50" s="380"/>
      <c r="D50" s="4"/>
      <c r="E50" s="4"/>
      <c r="F50" s="4"/>
      <c r="G50" s="4"/>
      <c r="H50" s="4"/>
      <c r="I50" s="4"/>
      <c r="J50" s="4"/>
      <c r="K50" s="4"/>
      <c r="L50" s="4"/>
      <c r="M50" s="4"/>
      <c r="N50" s="4"/>
      <c r="O50" s="4"/>
      <c r="P50" s="4"/>
      <c r="Q50" s="4"/>
    </row>
    <row r="51" spans="1:17" ht="31.5" customHeight="1" x14ac:dyDescent="0.25">
      <c r="A51" s="313" t="s">
        <v>3389</v>
      </c>
      <c r="B51" s="377" t="s">
        <v>3390</v>
      </c>
      <c r="C51" s="378"/>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Klara B</cp:lastModifiedBy>
  <cp:lastPrinted>2025-01-27T19:35:07Z</cp:lastPrinted>
  <dcterms:created xsi:type="dcterms:W3CDTF">2022-04-01T05:14:30Z</dcterms:created>
  <dcterms:modified xsi:type="dcterms:W3CDTF">2025-01-29T14:13:50Z</dcterms:modified>
</cp:coreProperties>
</file>